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Book Prime 5\Downloads\DATA SDI (SATU DATA INDONESIA)\12. Tanaman Kelapa Sawit\"/>
    </mc:Choice>
  </mc:AlternateContent>
  <bookViews>
    <workbookView xWindow="0" yWindow="0" windowWidth="23040" windowHeight="9072"/>
  </bookViews>
  <sheets>
    <sheet name="Bahorok" sheetId="1" r:id="rId1"/>
    <sheet name="Binjai" sheetId="2" r:id="rId2"/>
    <sheet name="Babalan" sheetId="3" r:id="rId3"/>
    <sheet name="Pdg Tualang" sheetId="4" r:id="rId4"/>
    <sheet name="Sei Lepan" sheetId="5" r:id="rId5"/>
    <sheet name="Tjg Pura" sheetId="6" r:id="rId6"/>
    <sheet name="Pematang Jaya" sheetId="7" r:id="rId7"/>
    <sheet name="Sawit Seberang" sheetId="8" r:id="rId8"/>
    <sheet name="Brandan Barat" sheetId="9" r:id="rId9"/>
    <sheet name="Salapian" sheetId="10" r:id="rId10"/>
    <sheet name="Kuala" sheetId="11" r:id="rId11"/>
    <sheet name="Stabat" sheetId="12" r:id="rId12"/>
    <sheet name="Wampu" sheetId="13" r:id="rId13"/>
    <sheet name="Sei Bingai " sheetId="14" r:id="rId14"/>
    <sheet name="Sirapit" sheetId="15" r:id="rId15"/>
    <sheet name="Pangkalan Susu" sheetId="16" r:id="rId16"/>
    <sheet name="Gebang" sheetId="17" r:id="rId17"/>
    <sheet name="Selesai" sheetId="18" r:id="rId18"/>
    <sheet name="Secanggang" sheetId="19" r:id="rId19"/>
    <sheet name="Hinai" sheetId="20" r:id="rId20"/>
    <sheet name="Btg Serangan" sheetId="21" r:id="rId21"/>
    <sheet name="Besitang" sheetId="22" r:id="rId22"/>
    <sheet name="Kutambaru" sheetId="23" r:id="rId2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1" i="23" l="1"/>
  <c r="L21" i="23"/>
  <c r="K21" i="23"/>
  <c r="J21" i="23"/>
  <c r="I21" i="23"/>
  <c r="H21" i="23"/>
  <c r="G21" i="23"/>
  <c r="E21" i="23"/>
  <c r="P20" i="23"/>
  <c r="N20" i="23"/>
  <c r="M20" i="23"/>
  <c r="P19" i="23"/>
  <c r="N19" i="23"/>
  <c r="M19" i="23"/>
  <c r="P18" i="23"/>
  <c r="N18" i="23"/>
  <c r="M18" i="23"/>
  <c r="P17" i="23"/>
  <c r="N17" i="23"/>
  <c r="M17" i="23"/>
  <c r="P16" i="23"/>
  <c r="N16" i="23"/>
  <c r="M16" i="23"/>
  <c r="P15" i="23"/>
  <c r="N15" i="23"/>
  <c r="M15" i="23"/>
  <c r="P14" i="23"/>
  <c r="N14" i="23"/>
  <c r="M14" i="23"/>
  <c r="P13" i="23"/>
  <c r="P21" i="23" s="1"/>
  <c r="N13" i="23"/>
  <c r="N21" i="23" s="1"/>
  <c r="M13" i="23"/>
  <c r="M21" i="23" s="1"/>
  <c r="T22" i="22"/>
  <c r="L22" i="22"/>
  <c r="K22" i="22"/>
  <c r="H22" i="22"/>
  <c r="G22" i="22"/>
  <c r="E22" i="22"/>
  <c r="P21" i="22"/>
  <c r="N21" i="22"/>
  <c r="J21" i="22"/>
  <c r="M21" i="22" s="1"/>
  <c r="I21" i="22"/>
  <c r="I22" i="22" s="1"/>
  <c r="G21" i="22"/>
  <c r="P20" i="22"/>
  <c r="N20" i="22"/>
  <c r="M20" i="22"/>
  <c r="I20" i="22"/>
  <c r="P19" i="22"/>
  <c r="N19" i="22"/>
  <c r="M19" i="22"/>
  <c r="I19" i="22"/>
  <c r="P18" i="22"/>
  <c r="N18" i="22"/>
  <c r="M18" i="22"/>
  <c r="I18" i="22"/>
  <c r="P17" i="22"/>
  <c r="N17" i="22"/>
  <c r="M17" i="22"/>
  <c r="I17" i="22"/>
  <c r="P16" i="22"/>
  <c r="N16" i="22"/>
  <c r="M16" i="22"/>
  <c r="I16" i="22"/>
  <c r="P15" i="22"/>
  <c r="N15" i="22"/>
  <c r="M15" i="22"/>
  <c r="I15" i="22"/>
  <c r="P14" i="22"/>
  <c r="N14" i="22"/>
  <c r="M14" i="22"/>
  <c r="I14" i="22"/>
  <c r="P13" i="22"/>
  <c r="P22" i="22" s="1"/>
  <c r="N13" i="22"/>
  <c r="N22" i="22" s="1"/>
  <c r="M13" i="22"/>
  <c r="M22" i="22" s="1"/>
  <c r="T20" i="21"/>
  <c r="L20" i="21"/>
  <c r="K20" i="21"/>
  <c r="J20" i="21"/>
  <c r="I20" i="21"/>
  <c r="H20" i="21"/>
  <c r="G20" i="21"/>
  <c r="E20" i="21"/>
  <c r="P19" i="21"/>
  <c r="N19" i="21"/>
  <c r="M19" i="21"/>
  <c r="P18" i="21"/>
  <c r="N18" i="21"/>
  <c r="M18" i="21"/>
  <c r="P17" i="21"/>
  <c r="N17" i="21"/>
  <c r="M17" i="21"/>
  <c r="P16" i="21"/>
  <c r="N16" i="21"/>
  <c r="M16" i="21"/>
  <c r="P15" i="21"/>
  <c r="N15" i="21"/>
  <c r="M15" i="21"/>
  <c r="P14" i="21"/>
  <c r="N14" i="21"/>
  <c r="M14" i="21"/>
  <c r="P13" i="21"/>
  <c r="N13" i="21"/>
  <c r="N20" i="21" s="1"/>
  <c r="M13" i="21"/>
  <c r="P12" i="21"/>
  <c r="P20" i="21" s="1"/>
  <c r="N12" i="21"/>
  <c r="M12" i="21"/>
  <c r="M20" i="21" s="1"/>
  <c r="T25" i="20"/>
  <c r="P25" i="20"/>
  <c r="N25" i="20"/>
  <c r="L25" i="20"/>
  <c r="K25" i="20"/>
  <c r="J25" i="20"/>
  <c r="I25" i="20"/>
  <c r="H25" i="20"/>
  <c r="G25" i="20"/>
  <c r="E25" i="20"/>
  <c r="M23" i="20"/>
  <c r="M22" i="20"/>
  <c r="M21" i="20"/>
  <c r="M20" i="20"/>
  <c r="M19" i="20"/>
  <c r="M18" i="20"/>
  <c r="M17" i="20"/>
  <c r="M16" i="20"/>
  <c r="M15" i="20"/>
  <c r="M14" i="20"/>
  <c r="M13" i="20"/>
  <c r="M12" i="20"/>
  <c r="M25" i="20" s="1"/>
  <c r="T29" i="19"/>
  <c r="L29" i="19"/>
  <c r="K29" i="19"/>
  <c r="J29" i="19"/>
  <c r="I29" i="19"/>
  <c r="H29" i="19"/>
  <c r="G29" i="19"/>
  <c r="E29" i="19"/>
  <c r="P28" i="19"/>
  <c r="N28" i="19"/>
  <c r="M28" i="19"/>
  <c r="P27" i="19"/>
  <c r="N27" i="19"/>
  <c r="M27" i="19"/>
  <c r="P26" i="19"/>
  <c r="N26" i="19"/>
  <c r="M26" i="19"/>
  <c r="P25" i="19"/>
  <c r="N25" i="19"/>
  <c r="M25" i="19"/>
  <c r="P24" i="19"/>
  <c r="N24" i="19"/>
  <c r="M24" i="19"/>
  <c r="P23" i="19"/>
  <c r="N23" i="19"/>
  <c r="M23" i="19"/>
  <c r="P22" i="19"/>
  <c r="N22" i="19"/>
  <c r="M22" i="19"/>
  <c r="P21" i="19"/>
  <c r="N21" i="19"/>
  <c r="M21" i="19"/>
  <c r="P20" i="19"/>
  <c r="N20" i="19"/>
  <c r="M20" i="19"/>
  <c r="P19" i="19"/>
  <c r="N19" i="19"/>
  <c r="M19" i="19"/>
  <c r="P18" i="19"/>
  <c r="N18" i="19"/>
  <c r="M18" i="19"/>
  <c r="P17" i="19"/>
  <c r="N17" i="19"/>
  <c r="M17" i="19"/>
  <c r="P16" i="19"/>
  <c r="N16" i="19"/>
  <c r="M16" i="19"/>
  <c r="P15" i="19"/>
  <c r="N15" i="19"/>
  <c r="M15" i="19"/>
  <c r="P14" i="19"/>
  <c r="N14" i="19"/>
  <c r="M14" i="19"/>
  <c r="P13" i="19"/>
  <c r="N13" i="19"/>
  <c r="M13" i="19"/>
  <c r="P12" i="19"/>
  <c r="P29" i="19" s="1"/>
  <c r="N12" i="19"/>
  <c r="N29" i="19" s="1"/>
  <c r="M12" i="19"/>
  <c r="M29" i="19" s="1"/>
  <c r="T26" i="18"/>
  <c r="P26" i="18"/>
  <c r="L26" i="18"/>
  <c r="K26" i="18"/>
  <c r="J26" i="18"/>
  <c r="H26" i="18"/>
  <c r="G26" i="18"/>
  <c r="F26" i="18"/>
  <c r="E26" i="18"/>
  <c r="P25" i="18"/>
  <c r="N25" i="18"/>
  <c r="M25" i="18"/>
  <c r="I25" i="18"/>
  <c r="P24" i="18"/>
  <c r="N24" i="18"/>
  <c r="M24" i="18"/>
  <c r="I24" i="18"/>
  <c r="P23" i="18"/>
  <c r="N23" i="18"/>
  <c r="M23" i="18"/>
  <c r="I23" i="18"/>
  <c r="P22" i="18"/>
  <c r="N22" i="18"/>
  <c r="M22" i="18"/>
  <c r="I22" i="18"/>
  <c r="P21" i="18"/>
  <c r="N21" i="18"/>
  <c r="M21" i="18"/>
  <c r="I21" i="18"/>
  <c r="P20" i="18"/>
  <c r="N20" i="18"/>
  <c r="M20" i="18"/>
  <c r="I20" i="18"/>
  <c r="P19" i="18"/>
  <c r="N19" i="18"/>
  <c r="M19" i="18"/>
  <c r="I19" i="18"/>
  <c r="P18" i="18"/>
  <c r="N18" i="18"/>
  <c r="M18" i="18"/>
  <c r="I18" i="18"/>
  <c r="P17" i="18"/>
  <c r="N17" i="18"/>
  <c r="M17" i="18"/>
  <c r="I17" i="18"/>
  <c r="P16" i="18"/>
  <c r="N16" i="18"/>
  <c r="M16" i="18"/>
  <c r="I16" i="18"/>
  <c r="P15" i="18"/>
  <c r="N15" i="18"/>
  <c r="M15" i="18"/>
  <c r="I15" i="18"/>
  <c r="P14" i="18"/>
  <c r="N14" i="18"/>
  <c r="M14" i="18"/>
  <c r="I14" i="18"/>
  <c r="P13" i="18"/>
  <c r="N13" i="18"/>
  <c r="M13" i="18"/>
  <c r="I13" i="18"/>
  <c r="I26" i="18" s="1"/>
  <c r="P12" i="18"/>
  <c r="N12" i="18"/>
  <c r="N26" i="18" s="1"/>
  <c r="M12" i="18"/>
  <c r="M26" i="18" s="1"/>
  <c r="I12" i="18"/>
  <c r="T23" i="17"/>
  <c r="L23" i="17"/>
  <c r="K23" i="17"/>
  <c r="J23" i="17"/>
  <c r="H23" i="17"/>
  <c r="G23" i="17"/>
  <c r="F23" i="17"/>
  <c r="E23" i="17"/>
  <c r="P19" i="17"/>
  <c r="N19" i="17"/>
  <c r="M19" i="17"/>
  <c r="I19" i="17"/>
  <c r="P18" i="17"/>
  <c r="N18" i="17"/>
  <c r="M18" i="17"/>
  <c r="I18" i="17"/>
  <c r="P17" i="17"/>
  <c r="N17" i="17"/>
  <c r="M17" i="17"/>
  <c r="I17" i="17"/>
  <c r="P16" i="17"/>
  <c r="N16" i="17"/>
  <c r="M16" i="17"/>
  <c r="I16" i="17"/>
  <c r="P15" i="17"/>
  <c r="N15" i="17"/>
  <c r="M15" i="17"/>
  <c r="I15" i="17"/>
  <c r="P14" i="17"/>
  <c r="N14" i="17"/>
  <c r="M14" i="17"/>
  <c r="I14" i="17"/>
  <c r="P13" i="17"/>
  <c r="N13" i="17"/>
  <c r="M13" i="17"/>
  <c r="I13" i="17"/>
  <c r="I23" i="17" s="1"/>
  <c r="P12" i="17"/>
  <c r="P23" i="17" s="1"/>
  <c r="N12" i="17"/>
  <c r="N23" i="17" s="1"/>
  <c r="M12" i="17"/>
  <c r="M23" i="17" s="1"/>
  <c r="I12" i="17"/>
  <c r="T23" i="16"/>
  <c r="L23" i="16"/>
  <c r="K23" i="16"/>
  <c r="J23" i="16"/>
  <c r="I23" i="16"/>
  <c r="H23" i="16"/>
  <c r="G23" i="16"/>
  <c r="E23" i="16"/>
  <c r="P22" i="16"/>
  <c r="N22" i="16"/>
  <c r="M22" i="16"/>
  <c r="P21" i="16"/>
  <c r="N21" i="16"/>
  <c r="M21" i="16"/>
  <c r="P20" i="16"/>
  <c r="N20" i="16"/>
  <c r="M20" i="16"/>
  <c r="P19" i="16"/>
  <c r="N19" i="16"/>
  <c r="M19" i="16"/>
  <c r="P18" i="16"/>
  <c r="N18" i="16"/>
  <c r="M18" i="16"/>
  <c r="P17" i="16"/>
  <c r="N17" i="16"/>
  <c r="M17" i="16"/>
  <c r="P16" i="16"/>
  <c r="N16" i="16"/>
  <c r="M16" i="16"/>
  <c r="P15" i="16"/>
  <c r="N15" i="16"/>
  <c r="M15" i="16"/>
  <c r="P14" i="16"/>
  <c r="N14" i="16"/>
  <c r="M14" i="16"/>
  <c r="P13" i="16"/>
  <c r="N13" i="16"/>
  <c r="M13" i="16"/>
  <c r="P12" i="16"/>
  <c r="P23" i="16" s="1"/>
  <c r="N12" i="16"/>
  <c r="N23" i="16" s="1"/>
  <c r="M12" i="16"/>
  <c r="M23" i="16" s="1"/>
  <c r="T22" i="15"/>
  <c r="L22" i="15"/>
  <c r="K22" i="15"/>
  <c r="J22" i="15"/>
  <c r="I22" i="15"/>
  <c r="H22" i="15"/>
  <c r="G22" i="15"/>
  <c r="E22" i="15"/>
  <c r="P21" i="15"/>
  <c r="N21" i="15"/>
  <c r="M21" i="15"/>
  <c r="I21" i="15"/>
  <c r="P20" i="15"/>
  <c r="N20" i="15"/>
  <c r="M20" i="15"/>
  <c r="I20" i="15"/>
  <c r="P19" i="15"/>
  <c r="N19" i="15"/>
  <c r="M19" i="15"/>
  <c r="I19" i="15"/>
  <c r="P18" i="15"/>
  <c r="N18" i="15"/>
  <c r="M18" i="15"/>
  <c r="I18" i="15"/>
  <c r="P17" i="15"/>
  <c r="N17" i="15"/>
  <c r="M17" i="15"/>
  <c r="I17" i="15"/>
  <c r="P16" i="15"/>
  <c r="N16" i="15"/>
  <c r="M16" i="15"/>
  <c r="I16" i="15"/>
  <c r="P15" i="15"/>
  <c r="N15" i="15"/>
  <c r="M15" i="15"/>
  <c r="I15" i="15"/>
  <c r="P14" i="15"/>
  <c r="N14" i="15"/>
  <c r="M14" i="15"/>
  <c r="I14" i="15"/>
  <c r="P13" i="15"/>
  <c r="N13" i="15"/>
  <c r="M13" i="15"/>
  <c r="I13" i="15"/>
  <c r="P12" i="15"/>
  <c r="P22" i="15" s="1"/>
  <c r="N12" i="15"/>
  <c r="N22" i="15" s="1"/>
  <c r="M12" i="15"/>
  <c r="M22" i="15" s="1"/>
  <c r="I12" i="15"/>
  <c r="T28" i="14"/>
  <c r="P28" i="14"/>
  <c r="N28" i="14"/>
  <c r="L28" i="14"/>
  <c r="K28" i="14"/>
  <c r="J28" i="14"/>
  <c r="I28" i="14"/>
  <c r="H28" i="14"/>
  <c r="G28" i="14"/>
  <c r="E28" i="14"/>
  <c r="M27" i="14"/>
  <c r="I27" i="14"/>
  <c r="M26" i="14"/>
  <c r="I26" i="14"/>
  <c r="M25" i="14"/>
  <c r="I25" i="14"/>
  <c r="M24" i="14"/>
  <c r="I24" i="14"/>
  <c r="M23" i="14"/>
  <c r="I23" i="14"/>
  <c r="M22" i="14"/>
  <c r="I22" i="14"/>
  <c r="M21" i="14"/>
  <c r="I21" i="14"/>
  <c r="M20" i="14"/>
  <c r="I20" i="14"/>
  <c r="M19" i="14"/>
  <c r="I19" i="14"/>
  <c r="M18" i="14"/>
  <c r="I18" i="14"/>
  <c r="M17" i="14"/>
  <c r="I17" i="14"/>
  <c r="M16" i="14"/>
  <c r="I16" i="14"/>
  <c r="M15" i="14"/>
  <c r="I15" i="14"/>
  <c r="M14" i="14"/>
  <c r="I14" i="14"/>
  <c r="M13" i="14"/>
  <c r="I13" i="14"/>
  <c r="M12" i="14"/>
  <c r="M28" i="14" s="1"/>
  <c r="I12" i="14"/>
  <c r="T25" i="13"/>
  <c r="M25" i="13"/>
  <c r="L25" i="13"/>
  <c r="J25" i="13"/>
  <c r="I25" i="13"/>
  <c r="H25" i="13"/>
  <c r="G25" i="13"/>
  <c r="E25" i="13"/>
  <c r="O24" i="13"/>
  <c r="N24" i="13" s="1"/>
  <c r="K24" i="13"/>
  <c r="P24" i="13" s="1"/>
  <c r="P23" i="13"/>
  <c r="O23" i="13"/>
  <c r="N23" i="13" s="1"/>
  <c r="P22" i="13"/>
  <c r="O22" i="13"/>
  <c r="N22" i="13"/>
  <c r="P21" i="13"/>
  <c r="O21" i="13"/>
  <c r="N21" i="13"/>
  <c r="K21" i="13"/>
  <c r="P20" i="13"/>
  <c r="O20" i="13"/>
  <c r="N20" i="13" s="1"/>
  <c r="P19" i="13"/>
  <c r="O19" i="13"/>
  <c r="K19" i="13"/>
  <c r="N19" i="13" s="1"/>
  <c r="P18" i="13"/>
  <c r="O18" i="13"/>
  <c r="N18" i="13"/>
  <c r="P17" i="13"/>
  <c r="O17" i="13"/>
  <c r="N17" i="13" s="1"/>
  <c r="P16" i="13"/>
  <c r="O16" i="13"/>
  <c r="N16" i="13" s="1"/>
  <c r="P15" i="13"/>
  <c r="O15" i="13"/>
  <c r="N15" i="13" s="1"/>
  <c r="P14" i="13"/>
  <c r="O14" i="13"/>
  <c r="K14" i="13"/>
  <c r="N14" i="13" s="1"/>
  <c r="O13" i="13"/>
  <c r="N13" i="13"/>
  <c r="K13" i="13"/>
  <c r="P13" i="13" s="1"/>
  <c r="P12" i="13"/>
  <c r="P25" i="13" s="1"/>
  <c r="O12" i="13"/>
  <c r="K12" i="13"/>
  <c r="K25" i="13" s="1"/>
  <c r="T23" i="12"/>
  <c r="M23" i="12"/>
  <c r="L23" i="12"/>
  <c r="K23" i="12"/>
  <c r="J23" i="12"/>
  <c r="I23" i="12"/>
  <c r="H23" i="12"/>
  <c r="G23" i="12"/>
  <c r="E23" i="12"/>
  <c r="P22" i="12"/>
  <c r="N22" i="12"/>
  <c r="P21" i="12"/>
  <c r="N21" i="12"/>
  <c r="P20" i="12"/>
  <c r="N20" i="12"/>
  <c r="P19" i="12"/>
  <c r="N19" i="12"/>
  <c r="P18" i="12"/>
  <c r="N18" i="12"/>
  <c r="P17" i="12"/>
  <c r="N17" i="12"/>
  <c r="P16" i="12"/>
  <c r="N16" i="12"/>
  <c r="P15" i="12"/>
  <c r="N15" i="12"/>
  <c r="P14" i="12"/>
  <c r="N14" i="12"/>
  <c r="P13" i="12"/>
  <c r="N13" i="12"/>
  <c r="P12" i="12"/>
  <c r="P23" i="12" s="1"/>
  <c r="N12" i="12"/>
  <c r="N23" i="12" s="1"/>
  <c r="T26" i="11"/>
  <c r="M26" i="11"/>
  <c r="L26" i="11"/>
  <c r="K26" i="11"/>
  <c r="J26" i="11"/>
  <c r="I26" i="11"/>
  <c r="H26" i="11"/>
  <c r="G26" i="11"/>
  <c r="E26" i="11"/>
  <c r="P25" i="11"/>
  <c r="N25" i="11"/>
  <c r="P24" i="11"/>
  <c r="N24" i="11"/>
  <c r="P23" i="11"/>
  <c r="N23" i="11"/>
  <c r="P22" i="11"/>
  <c r="N22" i="11"/>
  <c r="P21" i="11"/>
  <c r="N21" i="11"/>
  <c r="P20" i="11"/>
  <c r="N20" i="11"/>
  <c r="P19" i="11"/>
  <c r="N19" i="11"/>
  <c r="P18" i="11"/>
  <c r="N18" i="11"/>
  <c r="P17" i="11"/>
  <c r="N17" i="11"/>
  <c r="P16" i="11"/>
  <c r="N16" i="11"/>
  <c r="P15" i="11"/>
  <c r="N15" i="11"/>
  <c r="P14" i="11"/>
  <c r="N14" i="11"/>
  <c r="P13" i="11"/>
  <c r="N13" i="11"/>
  <c r="P12" i="11"/>
  <c r="P26" i="11" s="1"/>
  <c r="N12" i="11"/>
  <c r="N26" i="11" s="1"/>
  <c r="T29" i="10"/>
  <c r="P29" i="10"/>
  <c r="N29" i="10"/>
  <c r="L29" i="10"/>
  <c r="K29" i="10"/>
  <c r="J29" i="10"/>
  <c r="I29" i="10"/>
  <c r="H29" i="10"/>
  <c r="G29" i="10"/>
  <c r="E29" i="10"/>
  <c r="M26" i="10"/>
  <c r="I26" i="10"/>
  <c r="M25" i="10"/>
  <c r="I25" i="10"/>
  <c r="M24" i="10"/>
  <c r="I24" i="10"/>
  <c r="M23" i="10"/>
  <c r="I23" i="10"/>
  <c r="M22" i="10"/>
  <c r="I22" i="10"/>
  <c r="M21" i="10"/>
  <c r="I21" i="10"/>
  <c r="M20" i="10"/>
  <c r="I20" i="10"/>
  <c r="M19" i="10"/>
  <c r="I19" i="10"/>
  <c r="M18" i="10"/>
  <c r="I18" i="10"/>
  <c r="M17" i="10"/>
  <c r="I17" i="10"/>
  <c r="M16" i="10"/>
  <c r="I16" i="10"/>
  <c r="M15" i="10"/>
  <c r="I15" i="10"/>
  <c r="M14" i="10"/>
  <c r="I14" i="10"/>
  <c r="M13" i="10"/>
  <c r="I13" i="10"/>
  <c r="M12" i="10"/>
  <c r="M29" i="10" s="1"/>
  <c r="I12" i="10"/>
  <c r="T18" i="9"/>
  <c r="M18" i="9"/>
  <c r="L18" i="9"/>
  <c r="K18" i="9"/>
  <c r="J18" i="9"/>
  <c r="I18" i="9"/>
  <c r="H18" i="9"/>
  <c r="G18" i="9"/>
  <c r="E18" i="9"/>
  <c r="P17" i="9"/>
  <c r="N17" i="9"/>
  <c r="P16" i="9"/>
  <c r="N16" i="9"/>
  <c r="P15" i="9"/>
  <c r="N15" i="9"/>
  <c r="P14" i="9"/>
  <c r="N14" i="9"/>
  <c r="P13" i="9"/>
  <c r="N13" i="9"/>
  <c r="P12" i="9"/>
  <c r="P18" i="9" s="1"/>
  <c r="N12" i="9"/>
  <c r="N18" i="9" s="1"/>
  <c r="L19" i="8"/>
  <c r="K19" i="8"/>
  <c r="J19" i="8"/>
  <c r="I19" i="8"/>
  <c r="H19" i="8"/>
  <c r="G19" i="8"/>
  <c r="E19" i="8"/>
  <c r="P18" i="8"/>
  <c r="N18" i="8"/>
  <c r="M18" i="8"/>
  <c r="I18" i="8"/>
  <c r="P17" i="8"/>
  <c r="N17" i="8"/>
  <c r="M17" i="8"/>
  <c r="I17" i="8"/>
  <c r="P16" i="8"/>
  <c r="N16" i="8"/>
  <c r="M16" i="8"/>
  <c r="I16" i="8"/>
  <c r="P15" i="8"/>
  <c r="N15" i="8"/>
  <c r="M15" i="8"/>
  <c r="I15" i="8"/>
  <c r="P14" i="8"/>
  <c r="N14" i="8"/>
  <c r="M14" i="8"/>
  <c r="I14" i="8"/>
  <c r="P13" i="8"/>
  <c r="N13" i="8"/>
  <c r="M13" i="8"/>
  <c r="M19" i="8" s="1"/>
  <c r="I13" i="8"/>
  <c r="P12" i="8"/>
  <c r="P19" i="8" s="1"/>
  <c r="N12" i="8"/>
  <c r="N19" i="8" s="1"/>
  <c r="M12" i="8"/>
  <c r="I12" i="8"/>
  <c r="T20" i="7"/>
  <c r="L20" i="7"/>
  <c r="K20" i="7"/>
  <c r="J20" i="7"/>
  <c r="I20" i="7"/>
  <c r="H20" i="7"/>
  <c r="G20" i="7"/>
  <c r="E20" i="7"/>
  <c r="P19" i="7"/>
  <c r="N19" i="7"/>
  <c r="M19" i="7"/>
  <c r="P18" i="7"/>
  <c r="N18" i="7"/>
  <c r="M18" i="7"/>
  <c r="P17" i="7"/>
  <c r="N17" i="7"/>
  <c r="M17" i="7"/>
  <c r="P16" i="7"/>
  <c r="N16" i="7"/>
  <c r="M16" i="7"/>
  <c r="P15" i="7"/>
  <c r="N15" i="7"/>
  <c r="M15" i="7"/>
  <c r="P14" i="7"/>
  <c r="N14" i="7"/>
  <c r="M14" i="7"/>
  <c r="P13" i="7"/>
  <c r="N13" i="7"/>
  <c r="M13" i="7"/>
  <c r="P12" i="7"/>
  <c r="P20" i="7" s="1"/>
  <c r="N12" i="7"/>
  <c r="N20" i="7" s="1"/>
  <c r="M12" i="7"/>
  <c r="M20" i="7" s="1"/>
  <c r="T28" i="6"/>
  <c r="L28" i="6"/>
  <c r="K28" i="6"/>
  <c r="J28" i="6"/>
  <c r="I28" i="6"/>
  <c r="H28" i="6"/>
  <c r="G28" i="6"/>
  <c r="E28" i="6"/>
  <c r="P27" i="6"/>
  <c r="N27" i="6"/>
  <c r="M27" i="6"/>
  <c r="P26" i="6"/>
  <c r="N26" i="6"/>
  <c r="M26" i="6"/>
  <c r="P25" i="6"/>
  <c r="N25" i="6"/>
  <c r="M25" i="6"/>
  <c r="P24" i="6"/>
  <c r="N24" i="6"/>
  <c r="M24" i="6"/>
  <c r="P23" i="6"/>
  <c r="N23" i="6"/>
  <c r="M23" i="6"/>
  <c r="P22" i="6"/>
  <c r="N22" i="6"/>
  <c r="M22" i="6"/>
  <c r="P21" i="6"/>
  <c r="N21" i="6"/>
  <c r="M21" i="6"/>
  <c r="P20" i="6"/>
  <c r="N20" i="6"/>
  <c r="M20" i="6"/>
  <c r="P19" i="6"/>
  <c r="N19" i="6"/>
  <c r="M19" i="6"/>
  <c r="P18" i="6"/>
  <c r="N18" i="6"/>
  <c r="M18" i="6"/>
  <c r="P17" i="6"/>
  <c r="N17" i="6"/>
  <c r="M17" i="6"/>
  <c r="P16" i="6"/>
  <c r="N16" i="6"/>
  <c r="M16" i="6"/>
  <c r="P15" i="6"/>
  <c r="N15" i="6"/>
  <c r="M15" i="6"/>
  <c r="P14" i="6"/>
  <c r="N14" i="6"/>
  <c r="M14" i="6"/>
  <c r="P13" i="6"/>
  <c r="N13" i="6"/>
  <c r="M13" i="6"/>
  <c r="P12" i="6"/>
  <c r="P28" i="6" s="1"/>
  <c r="N12" i="6"/>
  <c r="N28" i="6" s="1"/>
  <c r="M12" i="6"/>
  <c r="M28" i="6" s="1"/>
  <c r="T23" i="5"/>
  <c r="L23" i="5"/>
  <c r="K23" i="5"/>
  <c r="J23" i="5"/>
  <c r="I23" i="5"/>
  <c r="H23" i="5"/>
  <c r="G23" i="5"/>
  <c r="E23" i="5"/>
  <c r="P22" i="5"/>
  <c r="N22" i="5"/>
  <c r="M22" i="5"/>
  <c r="I22" i="5"/>
  <c r="P21" i="5"/>
  <c r="N21" i="5"/>
  <c r="M21" i="5"/>
  <c r="I21" i="5"/>
  <c r="P20" i="5"/>
  <c r="N20" i="5"/>
  <c r="M20" i="5"/>
  <c r="I20" i="5"/>
  <c r="P19" i="5"/>
  <c r="N19" i="5"/>
  <c r="M19" i="5"/>
  <c r="I19" i="5"/>
  <c r="P18" i="5"/>
  <c r="N18" i="5"/>
  <c r="M18" i="5"/>
  <c r="I18" i="5"/>
  <c r="P17" i="5"/>
  <c r="N17" i="5"/>
  <c r="M17" i="5"/>
  <c r="I17" i="5"/>
  <c r="P16" i="5"/>
  <c r="N16" i="5"/>
  <c r="M16" i="5"/>
  <c r="I16" i="5"/>
  <c r="P15" i="5"/>
  <c r="N15" i="5"/>
  <c r="M15" i="5"/>
  <c r="I15" i="5"/>
  <c r="P14" i="5"/>
  <c r="N14" i="5"/>
  <c r="M14" i="5"/>
  <c r="I14" i="5"/>
  <c r="P13" i="5"/>
  <c r="N13" i="5"/>
  <c r="M13" i="5"/>
  <c r="I13" i="5"/>
  <c r="P12" i="5"/>
  <c r="P23" i="5" s="1"/>
  <c r="N12" i="5"/>
  <c r="N23" i="5" s="1"/>
  <c r="M12" i="5"/>
  <c r="M23" i="5" s="1"/>
  <c r="I12" i="5"/>
  <c r="T21" i="4"/>
  <c r="L21" i="4"/>
  <c r="J21" i="4"/>
  <c r="I21" i="4"/>
  <c r="H21" i="4"/>
  <c r="G21" i="4"/>
  <c r="E21" i="4"/>
  <c r="K20" i="4"/>
  <c r="P20" i="4" s="1"/>
  <c r="K19" i="4"/>
  <c r="N19" i="4" s="1"/>
  <c r="K18" i="4"/>
  <c r="P18" i="4" s="1"/>
  <c r="K17" i="4"/>
  <c r="N17" i="4" s="1"/>
  <c r="K16" i="4"/>
  <c r="P16" i="4" s="1"/>
  <c r="K15" i="4"/>
  <c r="N15" i="4" s="1"/>
  <c r="K14" i="4"/>
  <c r="P14" i="4" s="1"/>
  <c r="P13" i="4"/>
  <c r="N13" i="4"/>
  <c r="M13" i="4"/>
  <c r="P12" i="4"/>
  <c r="N12" i="4"/>
  <c r="K12" i="4"/>
  <c r="M12" i="4" s="1"/>
  <c r="T17" i="3"/>
  <c r="L17" i="3"/>
  <c r="K17" i="3"/>
  <c r="J17" i="3"/>
  <c r="I17" i="3"/>
  <c r="H17" i="3"/>
  <c r="G17" i="3"/>
  <c r="E17" i="3"/>
  <c r="P16" i="3"/>
  <c r="N16" i="3"/>
  <c r="M16" i="3"/>
  <c r="P15" i="3"/>
  <c r="N15" i="3"/>
  <c r="M15" i="3"/>
  <c r="P14" i="3"/>
  <c r="N14" i="3"/>
  <c r="M14" i="3"/>
  <c r="P13" i="3"/>
  <c r="N13" i="3"/>
  <c r="N17" i="3" s="1"/>
  <c r="M13" i="3"/>
  <c r="P12" i="3"/>
  <c r="P17" i="3" s="1"/>
  <c r="N12" i="3"/>
  <c r="M12" i="3"/>
  <c r="M17" i="3" s="1"/>
  <c r="T40" i="2"/>
  <c r="P40" i="2"/>
  <c r="N40" i="2"/>
  <c r="L40" i="2"/>
  <c r="K40" i="2"/>
  <c r="J40" i="2"/>
  <c r="H40" i="2"/>
  <c r="G40" i="2"/>
  <c r="F40" i="2"/>
  <c r="E40" i="2"/>
  <c r="Q39" i="2"/>
  <c r="O39" i="2"/>
  <c r="M39" i="2"/>
  <c r="I39" i="2"/>
  <c r="Q38" i="2"/>
  <c r="O38" i="2"/>
  <c r="M38" i="2"/>
  <c r="I38" i="2"/>
  <c r="Q37" i="2"/>
  <c r="O37" i="2"/>
  <c r="M37" i="2"/>
  <c r="I37" i="2"/>
  <c r="Q36" i="2"/>
  <c r="O36" i="2"/>
  <c r="M36" i="2"/>
  <c r="I36" i="2"/>
  <c r="Q35" i="2"/>
  <c r="O35" i="2"/>
  <c r="M35" i="2"/>
  <c r="I35" i="2"/>
  <c r="Q34" i="2"/>
  <c r="O34" i="2"/>
  <c r="M34" i="2"/>
  <c r="I34" i="2"/>
  <c r="Q33" i="2"/>
  <c r="Q40" i="2" s="1"/>
  <c r="O33" i="2"/>
  <c r="M33" i="2"/>
  <c r="M40" i="2" s="1"/>
  <c r="I33" i="2"/>
  <c r="I40" i="2" s="1"/>
  <c r="T19" i="2"/>
  <c r="L19" i="2"/>
  <c r="K19" i="2"/>
  <c r="J19" i="2"/>
  <c r="H19" i="2"/>
  <c r="G19" i="2"/>
  <c r="E19" i="2"/>
  <c r="P18" i="2"/>
  <c r="N18" i="2"/>
  <c r="M18" i="2"/>
  <c r="I18" i="2"/>
  <c r="P17" i="2"/>
  <c r="N17" i="2"/>
  <c r="M17" i="2"/>
  <c r="I17" i="2"/>
  <c r="P16" i="2"/>
  <c r="N16" i="2"/>
  <c r="M16" i="2"/>
  <c r="I16" i="2"/>
  <c r="P15" i="2"/>
  <c r="N15" i="2"/>
  <c r="M15" i="2"/>
  <c r="I15" i="2"/>
  <c r="P14" i="2"/>
  <c r="N14" i="2"/>
  <c r="M14" i="2"/>
  <c r="I14" i="2"/>
  <c r="P13" i="2"/>
  <c r="N13" i="2"/>
  <c r="M13" i="2"/>
  <c r="I13" i="2"/>
  <c r="P12" i="2"/>
  <c r="P19" i="2" s="1"/>
  <c r="N12" i="2"/>
  <c r="N19" i="2" s="1"/>
  <c r="M12" i="2"/>
  <c r="M19" i="2" s="1"/>
  <c r="I12" i="2"/>
  <c r="I19" i="2" s="1"/>
  <c r="T27" i="1"/>
  <c r="M27" i="1"/>
  <c r="L27" i="1"/>
  <c r="K27" i="1"/>
  <c r="J27" i="1"/>
  <c r="I27" i="1"/>
  <c r="H27" i="1"/>
  <c r="G27" i="1"/>
  <c r="E27" i="1"/>
  <c r="P26" i="1"/>
  <c r="N26" i="1"/>
  <c r="P25" i="1"/>
  <c r="N25" i="1"/>
  <c r="P24" i="1"/>
  <c r="N24" i="1"/>
  <c r="P23" i="1"/>
  <c r="N23" i="1"/>
  <c r="P22" i="1"/>
  <c r="N22" i="1"/>
  <c r="P21" i="1"/>
  <c r="N21" i="1"/>
  <c r="P20" i="1"/>
  <c r="N20" i="1"/>
  <c r="P19" i="1"/>
  <c r="N19" i="1"/>
  <c r="P18" i="1"/>
  <c r="N18" i="1"/>
  <c r="P17" i="1"/>
  <c r="N17" i="1"/>
  <c r="P16" i="1"/>
  <c r="N16" i="1"/>
  <c r="P15" i="1"/>
  <c r="N15" i="1"/>
  <c r="P14" i="1"/>
  <c r="N14" i="1"/>
  <c r="P13" i="1"/>
  <c r="P27" i="1" s="1"/>
  <c r="N13" i="1"/>
  <c r="N27" i="1" s="1"/>
  <c r="J22" i="22" l="1"/>
  <c r="N12" i="13"/>
  <c r="N25" i="13" s="1"/>
  <c r="M19" i="4"/>
  <c r="P19" i="4"/>
  <c r="M14" i="4"/>
  <c r="M21" i="4" s="1"/>
  <c r="M16" i="4"/>
  <c r="M18" i="4"/>
  <c r="M20" i="4"/>
  <c r="K21" i="4"/>
  <c r="P17" i="4"/>
  <c r="N14" i="4"/>
  <c r="N16" i="4"/>
  <c r="N18" i="4"/>
  <c r="N20" i="4"/>
  <c r="P15" i="4"/>
  <c r="P21" i="4" s="1"/>
  <c r="M15" i="4"/>
  <c r="M17" i="4"/>
  <c r="N21" i="4" l="1"/>
</calcChain>
</file>

<file path=xl/sharedStrings.xml><?xml version="1.0" encoding="utf-8"?>
<sst xmlns="http://schemas.openxmlformats.org/spreadsheetml/2006/main" count="1389" uniqueCount="400">
  <si>
    <t xml:space="preserve">Kabupaten </t>
  </si>
  <si>
    <t>:</t>
  </si>
  <si>
    <t>Langkat</t>
  </si>
  <si>
    <t>Kecamatan</t>
  </si>
  <si>
    <t>Kuala</t>
  </si>
  <si>
    <t xml:space="preserve">Komoditas  </t>
  </si>
  <si>
    <t>Kelapa Sawit</t>
  </si>
  <si>
    <t xml:space="preserve">Tahun </t>
  </si>
  <si>
    <t xml:space="preserve"> 2023</t>
  </si>
  <si>
    <t>Semester</t>
  </si>
  <si>
    <t>No</t>
  </si>
  <si>
    <t>Desa</t>
  </si>
  <si>
    <t>Mutasi Tahun Laporan</t>
  </si>
  <si>
    <t xml:space="preserve">            Luas Areal (Ha)</t>
  </si>
  <si>
    <t>Produksi  tahun lalu (Ton)</t>
  </si>
  <si>
    <t>Produksi  Semester Laporan  (Ton)</t>
  </si>
  <si>
    <t>Titik Kordinat</t>
  </si>
  <si>
    <t>KK</t>
  </si>
  <si>
    <t>Keterangan</t>
  </si>
  <si>
    <t>Luas Semester tahun lalu</t>
  </si>
  <si>
    <t>Tanaman Ulang</t>
  </si>
  <si>
    <t>Tanaman Baru</t>
  </si>
  <si>
    <t>Pengurangan</t>
  </si>
  <si>
    <t>Jumlah</t>
  </si>
  <si>
    <t>TBM</t>
  </si>
  <si>
    <t>TM</t>
  </si>
  <si>
    <t>TTM</t>
  </si>
  <si>
    <t>Produksi</t>
  </si>
  <si>
    <t>Produktivitas</t>
  </si>
  <si>
    <t>LU</t>
  </si>
  <si>
    <t>LS</t>
  </si>
  <si>
    <t>2</t>
  </si>
  <si>
    <t>3</t>
  </si>
  <si>
    <t>KUALA</t>
  </si>
  <si>
    <t>Beruam</t>
  </si>
  <si>
    <t>Besadi</t>
  </si>
  <si>
    <t>Garunggung</t>
  </si>
  <si>
    <t>Namo Belin</t>
  </si>
  <si>
    <t>Balai Kasih</t>
  </si>
  <si>
    <t>Raja Tengah</t>
  </si>
  <si>
    <t>Bela Rakyat</t>
  </si>
  <si>
    <t>Dalam Naman</t>
  </si>
  <si>
    <t>Pekan Kwala</t>
  </si>
  <si>
    <t>Sido Makmur</t>
  </si>
  <si>
    <t>Parit Bindo</t>
  </si>
  <si>
    <t>Suka Damai</t>
  </si>
  <si>
    <t>Blangkahan</t>
  </si>
  <si>
    <t>Bekiung</t>
  </si>
  <si>
    <t>Jumlah  1</t>
  </si>
  <si>
    <t>Bahorok</t>
  </si>
  <si>
    <t>Binjai</t>
  </si>
  <si>
    <t>Ket.</t>
  </si>
  <si>
    <t>BINJAI</t>
  </si>
  <si>
    <t>Sambirejo</t>
  </si>
  <si>
    <t>Kw. Gumit</t>
  </si>
  <si>
    <t>Suka Makmur</t>
  </si>
  <si>
    <t>Perdamaian</t>
  </si>
  <si>
    <t>Sidomulyo</t>
  </si>
  <si>
    <t>Sendang Rejo</t>
  </si>
  <si>
    <t>Tanjung Jati</t>
  </si>
  <si>
    <t>Kakao</t>
  </si>
  <si>
    <t>Babalan</t>
  </si>
  <si>
    <t>BABALAN</t>
  </si>
  <si>
    <t>Securai Selatan</t>
  </si>
  <si>
    <t>Securai Utara</t>
  </si>
  <si>
    <t>Pelawi Selatan</t>
  </si>
  <si>
    <t>Pelawi Utara</t>
  </si>
  <si>
    <t>Teluk Meku</t>
  </si>
  <si>
    <t>Padang Tualang</t>
  </si>
  <si>
    <t>PDG TUALANG</t>
  </si>
  <si>
    <t>Serapuh ABC</t>
  </si>
  <si>
    <t>Buluh Telang</t>
  </si>
  <si>
    <t>Bukit Sari</t>
  </si>
  <si>
    <t>Tanjung Selamet</t>
  </si>
  <si>
    <t>Jati Sari</t>
  </si>
  <si>
    <t>Besilam</t>
  </si>
  <si>
    <t>Tanjung Putus</t>
  </si>
  <si>
    <t>Sei Lepan</t>
  </si>
  <si>
    <t>SEI LEPAN</t>
  </si>
  <si>
    <t>Alur Dua</t>
  </si>
  <si>
    <t>Alur Dua Baru</t>
  </si>
  <si>
    <t>Sei Bilah</t>
  </si>
  <si>
    <t>Sei Bilah Timur</t>
  </si>
  <si>
    <t>Lama</t>
  </si>
  <si>
    <t>Lama Baru</t>
  </si>
  <si>
    <t>Harapan Jaya</t>
  </si>
  <si>
    <t>Harapan Makmur</t>
  </si>
  <si>
    <t>Telaga Said</t>
  </si>
  <si>
    <t>Harapan Maju</t>
  </si>
  <si>
    <t>Mekar Makmur</t>
  </si>
  <si>
    <t>Tanjung Pura</t>
  </si>
  <si>
    <t>TANJUNG PURA</t>
  </si>
  <si>
    <t>Pematang Cengal</t>
  </si>
  <si>
    <t>P. Cermin</t>
  </si>
  <si>
    <t>Lalang</t>
  </si>
  <si>
    <t>Pulau Banyak</t>
  </si>
  <si>
    <t>Pematang Tengah</t>
  </si>
  <si>
    <t>Pekubuan</t>
  </si>
  <si>
    <t>Karya Maju</t>
  </si>
  <si>
    <t>P. Cengal Barat</t>
  </si>
  <si>
    <t>Baja Kuning</t>
  </si>
  <si>
    <t>Pem. Serai</t>
  </si>
  <si>
    <t>Tik. Bakumg</t>
  </si>
  <si>
    <t>Suka Maju</t>
  </si>
  <si>
    <t>Serapuh Asli</t>
  </si>
  <si>
    <t>Paya Perupuk</t>
  </si>
  <si>
    <t>Kwala Serapuh</t>
  </si>
  <si>
    <t>Kwala Langkat</t>
  </si>
  <si>
    <t>Pematang Jaya</t>
  </si>
  <si>
    <t>PEMATANG JAYA</t>
  </si>
  <si>
    <t>Salah Haji</t>
  </si>
  <si>
    <t>Serang Jaya</t>
  </si>
  <si>
    <t>Perapen</t>
  </si>
  <si>
    <t>Limau Mungkur</t>
  </si>
  <si>
    <t>Serang Jaya Hilir</t>
  </si>
  <si>
    <t>Damar Condong</t>
  </si>
  <si>
    <t>Perk. Damar Condong</t>
  </si>
  <si>
    <t>Sawit Seberang</t>
  </si>
  <si>
    <t>SAWIT SEBERANG</t>
  </si>
  <si>
    <t>Sei Litur Tasik</t>
  </si>
  <si>
    <t>Mekar Sawit</t>
  </si>
  <si>
    <t>Alur Gadung</t>
  </si>
  <si>
    <t>Kelurahan Sawit</t>
  </si>
  <si>
    <t>Simpang Tiga</t>
  </si>
  <si>
    <t>Sawit Hulu</t>
  </si>
  <si>
    <t>Alur Melati</t>
  </si>
  <si>
    <t>Brandan Barat</t>
  </si>
  <si>
    <t>BRANDAN BARAT</t>
  </si>
  <si>
    <t>Tkh. Durian</t>
  </si>
  <si>
    <t>Pangkalan Batu</t>
  </si>
  <si>
    <t>Lubuk Kasih</t>
  </si>
  <si>
    <t>Lubuk Kertang</t>
  </si>
  <si>
    <t>Sei Tualang</t>
  </si>
  <si>
    <t>Perlis</t>
  </si>
  <si>
    <t>Salapian</t>
  </si>
  <si>
    <t>Kelapa Swit</t>
  </si>
  <si>
    <t>SALAPIAN</t>
  </si>
  <si>
    <t>Perk. Tanjung Keliling</t>
  </si>
  <si>
    <t>3.577244, 98. 330780</t>
  </si>
  <si>
    <t>3.510160, 98. 311225</t>
  </si>
  <si>
    <t>Minta Kasih</t>
  </si>
  <si>
    <t>3.525348, 98. 330161</t>
  </si>
  <si>
    <t>3.496563, 98. 323001</t>
  </si>
  <si>
    <t>Naman Jahe</t>
  </si>
  <si>
    <t>3.532629, 98. 272909</t>
  </si>
  <si>
    <t>3.492094, 98. 284092</t>
  </si>
  <si>
    <t>Tanjung Langkat</t>
  </si>
  <si>
    <t>3.481972, 98. 282235</t>
  </si>
  <si>
    <t>3.469831, 98. 281254</t>
  </si>
  <si>
    <t>Ujung Teran</t>
  </si>
  <si>
    <t>3.481151, 98. 309292</t>
  </si>
  <si>
    <t>3.456379, 98. 308311</t>
  </si>
  <si>
    <t>Ponco Warno</t>
  </si>
  <si>
    <t>3.464076, 98. 329315</t>
  </si>
  <si>
    <t>3.405718, 98. 337751</t>
  </si>
  <si>
    <t>Bandar Telu</t>
  </si>
  <si>
    <t>3.486087, 98. 270232</t>
  </si>
  <si>
    <t>3.452341, 98. 244148</t>
  </si>
  <si>
    <t>Pancur Ido</t>
  </si>
  <si>
    <t>3.507439, 98. 269544</t>
  </si>
  <si>
    <t>3.481828, 98. 276114</t>
  </si>
  <si>
    <t>Lau Tepu</t>
  </si>
  <si>
    <t>3.454562, 98. 313488</t>
  </si>
  <si>
    <t>3.438651, 98. 312753</t>
  </si>
  <si>
    <t>Turangi</t>
  </si>
  <si>
    <t>3.466742, 98. 295181</t>
  </si>
  <si>
    <t>3.421591, 98. 284406</t>
  </si>
  <si>
    <t>Lau Gelugur</t>
  </si>
  <si>
    <t>3.463254, 98. 259848</t>
  </si>
  <si>
    <t>3.411946, 98. 241505</t>
  </si>
  <si>
    <t>Pamah Tambunan</t>
  </si>
  <si>
    <t>3.431276, 98. 333458</t>
  </si>
  <si>
    <t>3.395141, 98. 321784</t>
  </si>
  <si>
    <t>Ujung Bandar</t>
  </si>
  <si>
    <t>3.392885, 98. 304089</t>
  </si>
  <si>
    <t>3,297016, 98. 351958</t>
  </si>
  <si>
    <t>Parangguam</t>
  </si>
  <si>
    <t>3.408386, 98. 352032</t>
  </si>
  <si>
    <t>3.358774, 98. 363482</t>
  </si>
  <si>
    <t>Adin Tengah</t>
  </si>
  <si>
    <t>3.355810, 98. 354219</t>
  </si>
  <si>
    <t>3.307728, 98. 362753</t>
  </si>
  <si>
    <t>Perkebunan Tambunan</t>
  </si>
  <si>
    <t>-</t>
  </si>
  <si>
    <t>Perkebunan Gelugur Langkat</t>
  </si>
  <si>
    <t>Stabat</t>
  </si>
  <si>
    <t>STABAT</t>
  </si>
  <si>
    <t>Karang Rejo</t>
  </si>
  <si>
    <t>Dendang</t>
  </si>
  <si>
    <t>Kwala Bingai</t>
  </si>
  <si>
    <t>Mangga</t>
  </si>
  <si>
    <t>Arah Condong</t>
  </si>
  <si>
    <t>Paya Mabar</t>
  </si>
  <si>
    <t>Pantai Gemi</t>
  </si>
  <si>
    <t>Banyumas</t>
  </si>
  <si>
    <t>Kwala Begumit</t>
  </si>
  <si>
    <t>Wampu</t>
  </si>
  <si>
    <t>WAMPU</t>
  </si>
  <si>
    <t>Stabat Lama B</t>
  </si>
  <si>
    <t>Jantera Stabat</t>
  </si>
  <si>
    <t>Gohor Lama</t>
  </si>
  <si>
    <t>Sumber Mulyo</t>
  </si>
  <si>
    <t>Mekar Jaya</t>
  </si>
  <si>
    <t>Stungkit</t>
  </si>
  <si>
    <t>Paya Tusam</t>
  </si>
  <si>
    <t>Pertumbukan</t>
  </si>
  <si>
    <t>Bingai</t>
  </si>
  <si>
    <t>Kebun Balok</t>
  </si>
  <si>
    <t>Gergas</t>
  </si>
  <si>
    <t>Besilam Bukit Lembasa</t>
  </si>
  <si>
    <t>Stabat Lama</t>
  </si>
  <si>
    <t xml:space="preserve">Jumlah </t>
  </si>
  <si>
    <t>Sei Bingai</t>
  </si>
  <si>
    <t>SEI BINGAI</t>
  </si>
  <si>
    <t>Rumah Galuh</t>
  </si>
  <si>
    <t>Telagah</t>
  </si>
  <si>
    <t>Namu Ukur Selatan</t>
  </si>
  <si>
    <t>Simpang Kuta Buluh</t>
  </si>
  <si>
    <t>Gunung Ambat</t>
  </si>
  <si>
    <t>Purwobinangun</t>
  </si>
  <si>
    <t>Pasar VIII Namuterasi</t>
  </si>
  <si>
    <t>Pasar IV Namuterasi</t>
  </si>
  <si>
    <t>Belinteng</t>
  </si>
  <si>
    <t>Durian Lingga</t>
  </si>
  <si>
    <t>Namu Ukur Utara</t>
  </si>
  <si>
    <t>Empkw. Mencirim</t>
  </si>
  <si>
    <t>Pasar VI Kw. Mencirim</t>
  </si>
  <si>
    <t>Pekan Sawah</t>
  </si>
  <si>
    <t>Tanjung Gunung</t>
  </si>
  <si>
    <t xml:space="preserve">Jumlah  </t>
  </si>
  <si>
    <t>Sirapit</t>
  </si>
  <si>
    <t>SIRAPIT</t>
  </si>
  <si>
    <t>Sibertung</t>
  </si>
  <si>
    <t xml:space="preserve">3⁰ 33′ 51″ </t>
  </si>
  <si>
    <t>98⁰ 18′ 43″</t>
  </si>
  <si>
    <t>Sumber Jaya</t>
  </si>
  <si>
    <t xml:space="preserve"> 3⁰ 35′ 51″ </t>
  </si>
  <si>
    <t>98⁰ 14′ 35″</t>
  </si>
  <si>
    <t>Serapit</t>
  </si>
  <si>
    <t>Sidorejo</t>
  </si>
  <si>
    <t>Pulau Semikat</t>
  </si>
  <si>
    <t xml:space="preserve">3⁰ 33′ 59″ </t>
  </si>
  <si>
    <t>98⁰ 18′ 37″</t>
  </si>
  <si>
    <t>Suka Pulung</t>
  </si>
  <si>
    <t xml:space="preserve">3⁰ 34' 98"           </t>
  </si>
  <si>
    <t>98⁰ 19' 54"</t>
  </si>
  <si>
    <t>Gunung Tinggi</t>
  </si>
  <si>
    <t>3⁰ 3 4′  8″</t>
  </si>
  <si>
    <t>9 8⁰ 2 0′ 1 0″</t>
  </si>
  <si>
    <t>Tanjung Keriahan</t>
  </si>
  <si>
    <t xml:space="preserve">3⁰ 35' 7"           </t>
  </si>
  <si>
    <t>98⁰ 20' 43"</t>
  </si>
  <si>
    <t>Aman Damai</t>
  </si>
  <si>
    <t xml:space="preserve">3⁰ 35' 38"           </t>
  </si>
  <si>
    <t>98⁰ 20' 46"</t>
  </si>
  <si>
    <t>Perkb. Aman Tani</t>
  </si>
  <si>
    <t xml:space="preserve">3⁰ 59' 36"           </t>
  </si>
  <si>
    <t>98⁰ 30' 91"</t>
  </si>
  <si>
    <t>Pangkalan Susu</t>
  </si>
  <si>
    <t>PKL. SUSU</t>
  </si>
  <si>
    <t>Pangkalan Siata</t>
  </si>
  <si>
    <t>Sei Meran</t>
  </si>
  <si>
    <t>Alur Cempedak</t>
  </si>
  <si>
    <t>Paya Tampak</t>
  </si>
  <si>
    <t>Sei Siur</t>
  </si>
  <si>
    <t>Tanjung Pasir</t>
  </si>
  <si>
    <t>Pintu Air</t>
  </si>
  <si>
    <t>Beras Basah</t>
  </si>
  <si>
    <t>Bukit Jengkol</t>
  </si>
  <si>
    <t>Pulau Sembilan</t>
  </si>
  <si>
    <t>Pulau Kampai</t>
  </si>
  <si>
    <t>Gebang</t>
  </si>
  <si>
    <t>GEBANG</t>
  </si>
  <si>
    <t>Paluh Manis</t>
  </si>
  <si>
    <t>Pekan Gebang</t>
  </si>
  <si>
    <t>Pasar Rawa</t>
  </si>
  <si>
    <t>Pasiran</t>
  </si>
  <si>
    <t>Padang Langkat</t>
  </si>
  <si>
    <t>Paya Bengkuang</t>
  </si>
  <si>
    <t>Bukit Mengkirai</t>
  </si>
  <si>
    <t>Air Hitam</t>
  </si>
  <si>
    <t>Dogang</t>
  </si>
  <si>
    <t>Sangga Lima</t>
  </si>
  <si>
    <t>Kwala Gebang</t>
  </si>
  <si>
    <t>Selesai</t>
  </si>
  <si>
    <t>SELESAI</t>
  </si>
  <si>
    <t>Padang Cermin</t>
  </si>
  <si>
    <t xml:space="preserve">Nambiki </t>
  </si>
  <si>
    <t>Padang Brahrang</t>
  </si>
  <si>
    <t xml:space="preserve">Selayang </t>
  </si>
  <si>
    <t xml:space="preserve">Mancang </t>
  </si>
  <si>
    <t>Perhiasan</t>
  </si>
  <si>
    <t>Lau Mulgap</t>
  </si>
  <si>
    <t>Kuta Parit</t>
  </si>
  <si>
    <t xml:space="preserve">Bekulap </t>
  </si>
  <si>
    <t>Kw. Air Hitam</t>
  </si>
  <si>
    <t>Kel. Pekan Selesai</t>
  </si>
  <si>
    <t>Selayang Baru</t>
  </si>
  <si>
    <t>Sei Limbat</t>
  </si>
  <si>
    <t>Tanjung  Merahe</t>
  </si>
  <si>
    <t>Secanggang</t>
  </si>
  <si>
    <t>SECANGGANG</t>
  </si>
  <si>
    <t>Kepala Sungai</t>
  </si>
  <si>
    <t>Perkotaan</t>
  </si>
  <si>
    <t>Teluk</t>
  </si>
  <si>
    <t>Cinta Raja</t>
  </si>
  <si>
    <t>Telaga Jernih</t>
  </si>
  <si>
    <t>Karang Gading</t>
  </si>
  <si>
    <t>Kuala Besar</t>
  </si>
  <si>
    <t>Selotong</t>
  </si>
  <si>
    <t>Tanjung Ibus</t>
  </si>
  <si>
    <t>Hinai Kiri</t>
  </si>
  <si>
    <t>Kebun Kelapa</t>
  </si>
  <si>
    <t>Sungai Ular</t>
  </si>
  <si>
    <t>Jaring Halus</t>
  </si>
  <si>
    <t>Karang Anyar</t>
  </si>
  <si>
    <t>Pantai Gading</t>
  </si>
  <si>
    <t>Suka Mulia</t>
  </si>
  <si>
    <t>Hinai</t>
  </si>
  <si>
    <t>HINAI</t>
  </si>
  <si>
    <t>Paya Rengas</t>
  </si>
  <si>
    <t>3,80862</t>
  </si>
  <si>
    <t>98,46159,11m</t>
  </si>
  <si>
    <t>Suka Jadi</t>
  </si>
  <si>
    <t>380426</t>
  </si>
  <si>
    <t>98,426557, 13,8m</t>
  </si>
  <si>
    <t>Baru Pasar VIII</t>
  </si>
  <si>
    <r>
      <t>3</t>
    </r>
    <r>
      <rPr>
        <sz val="11"/>
        <color theme="1"/>
        <rFont val="Calibri"/>
        <family val="2"/>
      </rPr>
      <t>°4539'</t>
    </r>
  </si>
  <si>
    <r>
      <t>98</t>
    </r>
    <r>
      <rPr>
        <sz val="11"/>
        <color theme="1"/>
        <rFont val="Calibri"/>
        <family val="2"/>
      </rPr>
      <t>°25'29,317</t>
    </r>
  </si>
  <si>
    <t>Kebun Lada</t>
  </si>
  <si>
    <t>381964</t>
  </si>
  <si>
    <t>98,42545 325</t>
  </si>
  <si>
    <t>Hinai Kanan</t>
  </si>
  <si>
    <t>34917</t>
  </si>
  <si>
    <t>98,2747,140m</t>
  </si>
  <si>
    <t>Suka Damai Timur</t>
  </si>
  <si>
    <t>3823105</t>
  </si>
  <si>
    <t>98,44898</t>
  </si>
  <si>
    <t>Muka Paya</t>
  </si>
  <si>
    <t>3,853</t>
  </si>
  <si>
    <r>
      <t>98,44063-71m 275</t>
    </r>
    <r>
      <rPr>
        <sz val="11"/>
        <color theme="1"/>
        <rFont val="Calibri"/>
        <family val="2"/>
      </rPr>
      <t>°</t>
    </r>
  </si>
  <si>
    <t>Tanjung Mulia</t>
  </si>
  <si>
    <t>3,5025</t>
  </si>
  <si>
    <t>98,261 18,3m</t>
  </si>
  <si>
    <t>Tamaran</t>
  </si>
  <si>
    <t>35139</t>
  </si>
  <si>
    <t>98,2558 18,2m</t>
  </si>
  <si>
    <t>Cempa</t>
  </si>
  <si>
    <t>3,5139</t>
  </si>
  <si>
    <r>
      <t>98,2558 19,2m 235</t>
    </r>
    <r>
      <rPr>
        <sz val="11"/>
        <color theme="1"/>
        <rFont val="Calibri"/>
        <family val="2"/>
      </rPr>
      <t>°</t>
    </r>
  </si>
  <si>
    <t>Batu Melenggang</t>
  </si>
  <si>
    <t>Perk. Tanjung Beringin</t>
  </si>
  <si>
    <t>Batang Serangan</t>
  </si>
  <si>
    <t>BATANG SERANGAN</t>
  </si>
  <si>
    <t>Paluh Pakih BBS</t>
  </si>
  <si>
    <t>Kel. Batang Serangan</t>
  </si>
  <si>
    <t>Sei Bamban</t>
  </si>
  <si>
    <t>Karya Jadi</t>
  </si>
  <si>
    <t>Kwala Musam</t>
  </si>
  <si>
    <t>Namo Sialang</t>
  </si>
  <si>
    <t>Sei Serdang</t>
  </si>
  <si>
    <t>Sei Musam</t>
  </si>
  <si>
    <t>Besitang</t>
  </si>
  <si>
    <t>BESITANG</t>
  </si>
  <si>
    <t>Bukit Kubu</t>
  </si>
  <si>
    <r>
      <t>98</t>
    </r>
    <r>
      <rPr>
        <sz val="11"/>
        <rFont val="Calibri"/>
        <family val="2"/>
      </rPr>
      <t>° 11' 50"</t>
    </r>
  </si>
  <si>
    <r>
      <t>04</t>
    </r>
    <r>
      <rPr>
        <sz val="11"/>
        <rFont val="Calibri"/>
        <family val="2"/>
      </rPr>
      <t>° 01' 35"</t>
    </r>
  </si>
  <si>
    <t>Kampung Lama</t>
  </si>
  <si>
    <r>
      <t>98</t>
    </r>
    <r>
      <rPr>
        <sz val="11"/>
        <rFont val="Calibri"/>
        <family val="2"/>
      </rPr>
      <t>° 09' 34"</t>
    </r>
  </si>
  <si>
    <r>
      <t>04</t>
    </r>
    <r>
      <rPr>
        <sz val="11"/>
        <rFont val="Calibri"/>
        <family val="2"/>
      </rPr>
      <t>° 02' 34"</t>
    </r>
  </si>
  <si>
    <t xml:space="preserve">Pekan Besitang </t>
  </si>
  <si>
    <r>
      <t>98</t>
    </r>
    <r>
      <rPr>
        <sz val="11"/>
        <rFont val="Calibri"/>
        <family val="2"/>
      </rPr>
      <t>° 10' 24"</t>
    </r>
  </si>
  <si>
    <r>
      <t>04</t>
    </r>
    <r>
      <rPr>
        <sz val="11"/>
        <rFont val="Calibri"/>
        <family val="2"/>
      </rPr>
      <t>° 01' 39"</t>
    </r>
  </si>
  <si>
    <t>Bukit Selamat</t>
  </si>
  <si>
    <r>
      <t>98</t>
    </r>
    <r>
      <rPr>
        <sz val="11"/>
        <rFont val="Calibri"/>
        <family val="2"/>
      </rPr>
      <t>° 07' 33"</t>
    </r>
  </si>
  <si>
    <r>
      <t>04</t>
    </r>
    <r>
      <rPr>
        <sz val="11"/>
        <rFont val="Calibri"/>
        <family val="2"/>
      </rPr>
      <t>° 02' 24"</t>
    </r>
  </si>
  <si>
    <t>Halaban</t>
  </si>
  <si>
    <r>
      <t>98</t>
    </r>
    <r>
      <rPr>
        <sz val="11"/>
        <rFont val="Calibri"/>
        <family val="2"/>
      </rPr>
      <t>° 04' 45"</t>
    </r>
  </si>
  <si>
    <r>
      <t>04</t>
    </r>
    <r>
      <rPr>
        <sz val="11"/>
        <rFont val="Calibri"/>
        <family val="2"/>
      </rPr>
      <t>° 05' 06"</t>
    </r>
  </si>
  <si>
    <t>Suka Jaya</t>
  </si>
  <si>
    <r>
      <t>04</t>
    </r>
    <r>
      <rPr>
        <sz val="11"/>
        <rFont val="Calibri"/>
        <family val="2"/>
      </rPr>
      <t>° 10' 26"</t>
    </r>
  </si>
  <si>
    <t>Bukit Mas</t>
  </si>
  <si>
    <t>98° 14' 51"</t>
  </si>
  <si>
    <t>3° 97' 26"</t>
  </si>
  <si>
    <t>Sekoci</t>
  </si>
  <si>
    <r>
      <t>98</t>
    </r>
    <r>
      <rPr>
        <sz val="11"/>
        <rFont val="Calibri"/>
        <family val="2"/>
      </rPr>
      <t>° 10' 13"</t>
    </r>
  </si>
  <si>
    <t>03° 59' 12"</t>
  </si>
  <si>
    <t>Pir ADB</t>
  </si>
  <si>
    <t>98° 07' 45"</t>
  </si>
  <si>
    <t>03° 56' 57"</t>
  </si>
  <si>
    <t>Kutambaru</t>
  </si>
  <si>
    <t>KUTAMBARU</t>
  </si>
  <si>
    <t>Sulkam</t>
  </si>
  <si>
    <t>Kaperas</t>
  </si>
  <si>
    <t>Namo Teras</t>
  </si>
  <si>
    <t>Kuta Gajah</t>
  </si>
  <si>
    <t>Perk. Marike</t>
  </si>
  <si>
    <t>Rampah</t>
  </si>
  <si>
    <t>Perk. Namoto</t>
  </si>
  <si>
    <t>BAHOROK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</si>
</sst>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[$-421]dd\ mmmm\ yyyy;@"/>
    <numFmt numFmtId="167" formatCode="_(* #,##0_);_(* \(#,##0\);_(* &quot;-&quot;_);_(@_)"/>
    <numFmt numFmtId="168" formatCode="_(* #,##0.00_);_(* \(#,##0.00\);_(* &quot;-&quot;_);_(@_)"/>
    <numFmt numFmtId="169" formatCode="_-* #,##0.00000_-;\-* #,##0.00000_-;_-* &quot;-&quot;_-;_-@_-"/>
    <numFmt numFmtId="170" formatCode="_(* #,##0.000000_);_(* \(#,##0.000000\);_(* &quot;-&quot;_);_(@_)"/>
    <numFmt numFmtId="171" formatCode="_(* #,##0.000000_);_(* \(#,##0.000000\);_(* &quot;-&quot;??_);_(@_)"/>
    <numFmt numFmtId="172" formatCode="_(* #,##0.00000_);_(* \(#,##0.00000\);_(* &quot;-&quot;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rgb="FF202124"/>
      <name val="Calibri"/>
      <family val="2"/>
      <scheme val="minor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rgb="FF000000"/>
      </right>
      <top style="thin">
        <color indexed="8"/>
      </top>
      <bottom style="hair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rgb="FF000000"/>
      </right>
      <top style="hair">
        <color indexed="8"/>
      </top>
      <bottom style="hair">
        <color indexed="8"/>
      </bottom>
      <diagonal/>
    </border>
    <border>
      <left style="thin">
        <color rgb="FF000000"/>
      </left>
      <right style="thin">
        <color rgb="FF000000"/>
      </right>
      <top style="hair">
        <color indexed="8"/>
      </top>
      <bottom style="hair">
        <color indexed="8"/>
      </bottom>
      <diagonal/>
    </border>
    <border>
      <left style="thin">
        <color rgb="FF000000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rgb="FF000000"/>
      </right>
      <top style="hair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8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/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25">
    <xf numFmtId="0" fontId="0" fillId="0" borderId="0" xfId="0"/>
    <xf numFmtId="0" fontId="5" fillId="0" borderId="0" xfId="2" applyFont="1"/>
    <xf numFmtId="164" fontId="1" fillId="0" borderId="0" xfId="3" applyFont="1"/>
    <xf numFmtId="165" fontId="1" fillId="0" borderId="0" xfId="3" applyNumberFormat="1" applyFont="1"/>
    <xf numFmtId="0" fontId="7" fillId="0" borderId="0" xfId="2" applyFont="1"/>
    <xf numFmtId="164" fontId="7" fillId="0" borderId="0" xfId="3" applyFont="1" applyAlignment="1" applyProtection="1">
      <alignment horizontal="left"/>
    </xf>
    <xf numFmtId="164" fontId="8" fillId="0" borderId="0" xfId="3" applyFont="1" applyAlignment="1" applyProtection="1">
      <alignment horizontal="center"/>
    </xf>
    <xf numFmtId="164" fontId="7" fillId="0" borderId="0" xfId="3" applyFont="1" applyAlignment="1" applyProtection="1"/>
    <xf numFmtId="164" fontId="8" fillId="0" borderId="0" xfId="3" applyFont="1" applyAlignment="1" applyProtection="1"/>
    <xf numFmtId="49" fontId="7" fillId="0" borderId="0" xfId="3" applyNumberFormat="1" applyFont="1" applyAlignment="1" applyProtection="1">
      <alignment horizontal="left"/>
    </xf>
    <xf numFmtId="166" fontId="8" fillId="0" borderId="0" xfId="3" applyNumberFormat="1" applyFont="1" applyAlignment="1" applyProtection="1">
      <alignment horizontal="left"/>
    </xf>
    <xf numFmtId="0" fontId="9" fillId="2" borderId="3" xfId="2" applyFont="1" applyFill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 wrapText="1"/>
    </xf>
    <xf numFmtId="0" fontId="9" fillId="2" borderId="17" xfId="2" applyFont="1" applyFill="1" applyBorder="1" applyAlignment="1">
      <alignment horizontal="center" vertical="center" wrapText="1"/>
    </xf>
    <xf numFmtId="164" fontId="3" fillId="2" borderId="17" xfId="3" applyFont="1" applyFill="1" applyBorder="1" applyAlignment="1" applyProtection="1">
      <alignment horizontal="center" vertical="center"/>
    </xf>
    <xf numFmtId="167" fontId="3" fillId="2" borderId="17" xfId="3" applyNumberFormat="1" applyFont="1" applyFill="1" applyBorder="1" applyAlignment="1" applyProtection="1">
      <alignment horizontal="center" vertical="center"/>
    </xf>
    <xf numFmtId="164" fontId="3" fillId="2" borderId="17" xfId="3" applyFont="1" applyFill="1" applyBorder="1" applyAlignment="1">
      <alignment horizontal="center" vertical="center" wrapText="1"/>
    </xf>
    <xf numFmtId="164" fontId="3" fillId="2" borderId="17" xfId="3" applyFont="1" applyFill="1" applyBorder="1" applyAlignment="1">
      <alignment horizontal="center" vertical="center"/>
    </xf>
    <xf numFmtId="0" fontId="9" fillId="2" borderId="19" xfId="2" applyFont="1" applyFill="1" applyBorder="1" applyAlignment="1">
      <alignment horizontal="center"/>
    </xf>
    <xf numFmtId="0" fontId="9" fillId="2" borderId="20" xfId="2" applyFont="1" applyFill="1" applyBorder="1" applyAlignment="1">
      <alignment horizontal="center"/>
    </xf>
    <xf numFmtId="0" fontId="9" fillId="2" borderId="21" xfId="2" applyFont="1" applyFill="1" applyBorder="1" applyAlignment="1">
      <alignment horizontal="center"/>
    </xf>
    <xf numFmtId="0" fontId="9" fillId="2" borderId="17" xfId="2" applyFont="1" applyFill="1" applyBorder="1" applyAlignment="1">
      <alignment horizontal="center"/>
    </xf>
    <xf numFmtId="49" fontId="3" fillId="2" borderId="17" xfId="3" applyNumberFormat="1" applyFont="1" applyFill="1" applyBorder="1" applyAlignment="1" applyProtection="1">
      <alignment horizontal="center" vertical="center"/>
    </xf>
    <xf numFmtId="49" fontId="3" fillId="2" borderId="20" xfId="3" applyNumberFormat="1" applyFont="1" applyFill="1" applyBorder="1" applyAlignment="1" applyProtection="1">
      <alignment horizontal="center" vertical="center"/>
    </xf>
    <xf numFmtId="49" fontId="3" fillId="2" borderId="22" xfId="3" applyNumberFormat="1" applyFont="1" applyFill="1" applyBorder="1" applyAlignment="1" applyProtection="1">
      <alignment horizontal="center" vertical="center"/>
    </xf>
    <xf numFmtId="0" fontId="8" fillId="0" borderId="19" xfId="2" applyFont="1" applyBorder="1" applyAlignment="1">
      <alignment horizontal="center"/>
    </xf>
    <xf numFmtId="0" fontId="9" fillId="3" borderId="20" xfId="2" applyFont="1" applyFill="1" applyBorder="1" applyAlignment="1">
      <alignment horizontal="center" shrinkToFit="1"/>
    </xf>
    <xf numFmtId="0" fontId="8" fillId="3" borderId="21" xfId="2" applyFont="1" applyFill="1" applyBorder="1" applyAlignment="1">
      <alignment horizontal="left" shrinkToFit="1"/>
    </xf>
    <xf numFmtId="0" fontId="5" fillId="3" borderId="17" xfId="2" applyFont="1" applyFill="1" applyBorder="1"/>
    <xf numFmtId="0" fontId="5" fillId="4" borderId="17" xfId="2" applyFont="1" applyFill="1" applyBorder="1"/>
    <xf numFmtId="165" fontId="1" fillId="5" borderId="17" xfId="3" applyNumberFormat="1" applyFont="1" applyFill="1" applyBorder="1"/>
    <xf numFmtId="165" fontId="1" fillId="6" borderId="17" xfId="3" applyNumberFormat="1" applyFont="1" applyFill="1" applyBorder="1"/>
    <xf numFmtId="165" fontId="1" fillId="7" borderId="17" xfId="3" applyNumberFormat="1" applyFont="1" applyFill="1" applyBorder="1"/>
    <xf numFmtId="165" fontId="1" fillId="8" borderId="17" xfId="3" applyNumberFormat="1" applyFont="1" applyFill="1" applyBorder="1"/>
    <xf numFmtId="165" fontId="1" fillId="8" borderId="20" xfId="3" applyNumberFormat="1" applyFont="1" applyFill="1" applyBorder="1"/>
    <xf numFmtId="167" fontId="1" fillId="6" borderId="22" xfId="4" applyFont="1" applyFill="1" applyBorder="1"/>
    <xf numFmtId="0" fontId="5" fillId="0" borderId="7" xfId="2" applyFont="1" applyBorder="1" applyAlignment="1">
      <alignment horizontal="center"/>
    </xf>
    <xf numFmtId="0" fontId="5" fillId="0" borderId="23" xfId="2" applyFont="1" applyBorder="1" applyAlignment="1">
      <alignment shrinkToFit="1"/>
    </xf>
    <xf numFmtId="0" fontId="5" fillId="0" borderId="24" xfId="2" applyFont="1" applyBorder="1" applyAlignment="1">
      <alignment shrinkToFit="1"/>
    </xf>
    <xf numFmtId="0" fontId="10" fillId="0" borderId="25" xfId="2" applyFont="1" applyBorder="1" applyAlignment="1">
      <alignment horizontal="left"/>
    </xf>
    <xf numFmtId="4" fontId="10" fillId="0" borderId="25" xfId="2" applyNumberFormat="1" applyFont="1" applyBorder="1" applyAlignment="1">
      <alignment horizontal="center"/>
    </xf>
    <xf numFmtId="4" fontId="1" fillId="0" borderId="25" xfId="3" applyNumberFormat="1" applyFont="1" applyBorder="1" applyAlignment="1">
      <alignment horizontal="center"/>
    </xf>
    <xf numFmtId="4" fontId="1" fillId="0" borderId="25" xfId="4" applyNumberFormat="1" applyFont="1" applyBorder="1" applyAlignment="1">
      <alignment horizontal="center"/>
    </xf>
    <xf numFmtId="168" fontId="1" fillId="0" borderId="25" xfId="4" applyNumberFormat="1" applyFont="1" applyBorder="1"/>
    <xf numFmtId="3" fontId="1" fillId="0" borderId="25" xfId="4" applyNumberFormat="1" applyFont="1" applyBorder="1" applyAlignment="1">
      <alignment horizontal="center"/>
    </xf>
    <xf numFmtId="0" fontId="5" fillId="0" borderId="8" xfId="2" applyFont="1" applyBorder="1" applyAlignment="1">
      <alignment shrinkToFit="1"/>
    </xf>
    <xf numFmtId="0" fontId="5" fillId="0" borderId="9" xfId="2" applyFont="1" applyBorder="1" applyAlignment="1">
      <alignment shrinkToFit="1"/>
    </xf>
    <xf numFmtId="0" fontId="10" fillId="0" borderId="26" xfId="2" applyFont="1" applyBorder="1" applyAlignment="1">
      <alignment horizontal="left"/>
    </xf>
    <xf numFmtId="4" fontId="10" fillId="0" borderId="26" xfId="2" applyNumberFormat="1" applyFont="1" applyBorder="1" applyAlignment="1">
      <alignment horizontal="center"/>
    </xf>
    <xf numFmtId="4" fontId="1" fillId="0" borderId="26" xfId="3" applyNumberFormat="1" applyFont="1" applyBorder="1" applyAlignment="1">
      <alignment horizontal="center"/>
    </xf>
    <xf numFmtId="4" fontId="1" fillId="0" borderId="26" xfId="4" applyNumberFormat="1" applyFont="1" applyBorder="1" applyAlignment="1">
      <alignment horizontal="center"/>
    </xf>
    <xf numFmtId="168" fontId="1" fillId="0" borderId="26" xfId="4" applyNumberFormat="1" applyFont="1" applyBorder="1"/>
    <xf numFmtId="3" fontId="1" fillId="0" borderId="26" xfId="4" applyNumberFormat="1" applyFont="1" applyBorder="1" applyAlignment="1">
      <alignment horizontal="center"/>
    </xf>
    <xf numFmtId="3" fontId="1" fillId="0" borderId="27" xfId="4" applyNumberFormat="1" applyFont="1" applyBorder="1" applyAlignment="1">
      <alignment horizontal="center"/>
    </xf>
    <xf numFmtId="167" fontId="1" fillId="0" borderId="28" xfId="4" applyFont="1" applyBorder="1"/>
    <xf numFmtId="0" fontId="5" fillId="0" borderId="11" xfId="2" applyFont="1" applyBorder="1" applyAlignment="1">
      <alignment shrinkToFit="1"/>
    </xf>
    <xf numFmtId="0" fontId="5" fillId="0" borderId="13" xfId="2" applyFont="1" applyBorder="1" applyAlignment="1">
      <alignment shrinkToFit="1"/>
    </xf>
    <xf numFmtId="0" fontId="10" fillId="0" borderId="29" xfId="2" applyFont="1" applyBorder="1" applyAlignment="1">
      <alignment horizontal="left"/>
    </xf>
    <xf numFmtId="4" fontId="10" fillId="0" borderId="29" xfId="2" applyNumberFormat="1" applyFont="1" applyBorder="1" applyAlignment="1">
      <alignment horizontal="center"/>
    </xf>
    <xf numFmtId="4" fontId="1" fillId="0" borderId="29" xfId="3" applyNumberFormat="1" applyFont="1" applyBorder="1" applyAlignment="1">
      <alignment horizontal="center"/>
    </xf>
    <xf numFmtId="4" fontId="1" fillId="0" borderId="29" xfId="4" applyNumberFormat="1" applyFont="1" applyBorder="1" applyAlignment="1">
      <alignment horizontal="center"/>
    </xf>
    <xf numFmtId="168" fontId="1" fillId="0" borderId="29" xfId="4" applyNumberFormat="1" applyFont="1" applyBorder="1"/>
    <xf numFmtId="3" fontId="1" fillId="0" borderId="30" xfId="4" applyNumberFormat="1" applyFont="1" applyBorder="1" applyAlignment="1">
      <alignment horizontal="center"/>
    </xf>
    <xf numFmtId="167" fontId="1" fillId="0" borderId="31" xfId="4" applyFont="1" applyBorder="1"/>
    <xf numFmtId="0" fontId="5" fillId="0" borderId="32" xfId="2" applyFont="1" applyBorder="1"/>
    <xf numFmtId="4" fontId="9" fillId="9" borderId="17" xfId="2" applyNumberFormat="1" applyFont="1" applyFill="1" applyBorder="1" applyAlignment="1">
      <alignment horizontal="center"/>
    </xf>
    <xf numFmtId="4" fontId="9" fillId="9" borderId="17" xfId="3" applyNumberFormat="1" applyFont="1" applyFill="1" applyBorder="1" applyAlignment="1">
      <alignment horizontal="center"/>
    </xf>
    <xf numFmtId="4" fontId="8" fillId="9" borderId="17" xfId="3" applyNumberFormat="1" applyFont="1" applyFill="1" applyBorder="1" applyAlignment="1">
      <alignment horizontal="center"/>
    </xf>
    <xf numFmtId="164" fontId="8" fillId="9" borderId="17" xfId="3" applyFont="1" applyFill="1" applyBorder="1"/>
    <xf numFmtId="3" fontId="8" fillId="9" borderId="17" xfId="3" applyNumberFormat="1" applyFont="1" applyFill="1" applyBorder="1" applyAlignment="1">
      <alignment horizontal="center"/>
    </xf>
    <xf numFmtId="165" fontId="8" fillId="9" borderId="17" xfId="3" applyNumberFormat="1" applyFont="1" applyFill="1" applyBorder="1"/>
    <xf numFmtId="0" fontId="11" fillId="0" borderId="0" xfId="2" applyFont="1"/>
    <xf numFmtId="164" fontId="11" fillId="0" borderId="0" xfId="3" applyFont="1" applyAlignment="1" applyProtection="1">
      <alignment horizontal="left"/>
    </xf>
    <xf numFmtId="164" fontId="11" fillId="0" borderId="0" xfId="3" applyFont="1" applyAlignment="1" applyProtection="1"/>
    <xf numFmtId="49" fontId="11" fillId="0" borderId="0" xfId="3" applyNumberFormat="1" applyFont="1" applyAlignment="1" applyProtection="1">
      <alignment horizontal="left"/>
    </xf>
    <xf numFmtId="39" fontId="1" fillId="0" borderId="25" xfId="4" applyNumberFormat="1" applyFont="1" applyBorder="1" applyAlignment="1">
      <alignment horizontal="center"/>
    </xf>
    <xf numFmtId="39" fontId="1" fillId="0" borderId="26" xfId="4" applyNumberFormat="1" applyFont="1" applyBorder="1" applyAlignment="1">
      <alignment horizontal="center"/>
    </xf>
    <xf numFmtId="39" fontId="1" fillId="0" borderId="29" xfId="4" applyNumberFormat="1" applyFont="1" applyBorder="1" applyAlignment="1">
      <alignment horizontal="center"/>
    </xf>
    <xf numFmtId="164" fontId="3" fillId="2" borderId="17" xfId="3" applyFont="1" applyFill="1" applyBorder="1" applyAlignment="1">
      <alignment vertical="center"/>
    </xf>
    <xf numFmtId="4" fontId="5" fillId="0" borderId="0" xfId="2" applyNumberFormat="1" applyFont="1"/>
    <xf numFmtId="3" fontId="1" fillId="0" borderId="29" xfId="4" applyNumberFormat="1" applyFont="1" applyBorder="1" applyAlignment="1">
      <alignment horizontal="center"/>
    </xf>
    <xf numFmtId="4" fontId="9" fillId="9" borderId="36" xfId="2" applyNumberFormat="1" applyFont="1" applyFill="1" applyBorder="1" applyAlignment="1">
      <alignment horizontal="center"/>
    </xf>
    <xf numFmtId="164" fontId="3" fillId="2" borderId="17" xfId="3" applyFont="1" applyFill="1" applyBorder="1" applyAlignment="1">
      <alignment vertical="center" wrapText="1"/>
    </xf>
    <xf numFmtId="0" fontId="8" fillId="3" borderId="20" xfId="2" applyFont="1" applyFill="1" applyBorder="1" applyAlignment="1">
      <alignment horizontal="center" shrinkToFit="1"/>
    </xf>
    <xf numFmtId="164" fontId="8" fillId="0" borderId="0" xfId="3" applyFont="1" applyAlignment="1" applyProtection="1">
      <alignment horizontal="left"/>
    </xf>
    <xf numFmtId="49" fontId="7" fillId="0" borderId="0" xfId="3" applyNumberFormat="1" applyFont="1" applyAlignment="1" applyProtection="1"/>
    <xf numFmtId="168" fontId="1" fillId="0" borderId="27" xfId="4" applyNumberFormat="1" applyFont="1" applyBorder="1"/>
    <xf numFmtId="168" fontId="1" fillId="0" borderId="30" xfId="4" applyNumberFormat="1" applyFont="1" applyBorder="1"/>
    <xf numFmtId="0" fontId="10" fillId="0" borderId="37" xfId="0" applyFont="1" applyBorder="1" applyAlignment="1">
      <alignment horizontal="left" vertical="center"/>
    </xf>
    <xf numFmtId="4" fontId="10" fillId="0" borderId="38" xfId="0" applyNumberFormat="1" applyFont="1" applyBorder="1" applyAlignment="1">
      <alignment horizontal="center"/>
    </xf>
    <xf numFmtId="4" fontId="10" fillId="0" borderId="38" xfId="0" applyNumberFormat="1" applyFont="1" applyBorder="1" applyAlignment="1">
      <alignment horizontal="center" vertical="center"/>
    </xf>
    <xf numFmtId="3" fontId="10" fillId="0" borderId="38" xfId="0" applyNumberFormat="1" applyFont="1" applyBorder="1" applyAlignment="1">
      <alignment horizontal="center" vertical="center"/>
    </xf>
    <xf numFmtId="0" fontId="10" fillId="0" borderId="39" xfId="0" applyFont="1" applyBorder="1" applyAlignment="1">
      <alignment horizontal="left" vertical="center"/>
    </xf>
    <xf numFmtId="4" fontId="10" fillId="0" borderId="40" xfId="0" applyNumberFormat="1" applyFont="1" applyBorder="1" applyAlignment="1">
      <alignment horizontal="center"/>
    </xf>
    <xf numFmtId="4" fontId="10" fillId="0" borderId="40" xfId="0" applyNumberFormat="1" applyFont="1" applyBorder="1" applyAlignment="1">
      <alignment horizontal="center" vertical="center"/>
    </xf>
    <xf numFmtId="3" fontId="10" fillId="0" borderId="40" xfId="0" applyNumberFormat="1" applyFont="1" applyBorder="1" applyAlignment="1">
      <alignment horizontal="center" vertical="center"/>
    </xf>
    <xf numFmtId="3" fontId="10" fillId="0" borderId="41" xfId="0" applyNumberFormat="1" applyFont="1" applyBorder="1" applyAlignment="1">
      <alignment horizontal="center" vertical="center"/>
    </xf>
    <xf numFmtId="3" fontId="0" fillId="0" borderId="26" xfId="4" applyNumberFormat="1" applyFont="1" applyBorder="1" applyAlignment="1">
      <alignment horizontal="center"/>
    </xf>
    <xf numFmtId="4" fontId="0" fillId="0" borderId="26" xfId="4" applyNumberFormat="1" applyFont="1" applyBorder="1"/>
    <xf numFmtId="0" fontId="10" fillId="0" borderId="42" xfId="0" applyFont="1" applyBorder="1" applyAlignment="1">
      <alignment horizontal="left" vertical="center"/>
    </xf>
    <xf numFmtId="4" fontId="10" fillId="0" borderId="43" xfId="0" applyNumberFormat="1" applyFont="1" applyBorder="1" applyAlignment="1">
      <alignment horizontal="center" vertical="center"/>
    </xf>
    <xf numFmtId="3" fontId="0" fillId="0" borderId="29" xfId="4" applyNumberFormat="1" applyFont="1" applyBorder="1" applyAlignment="1">
      <alignment horizontal="center"/>
    </xf>
    <xf numFmtId="4" fontId="0" fillId="0" borderId="29" xfId="4" applyNumberFormat="1" applyFont="1" applyBorder="1"/>
    <xf numFmtId="4" fontId="0" fillId="0" borderId="44" xfId="0" applyNumberFormat="1" applyFont="1" applyBorder="1" applyAlignment="1">
      <alignment horizontal="center"/>
    </xf>
    <xf numFmtId="4" fontId="0" fillId="0" borderId="25" xfId="4" applyNumberFormat="1" applyFont="1" applyBorder="1" applyAlignment="1">
      <alignment horizontal="center"/>
    </xf>
    <xf numFmtId="169" fontId="0" fillId="0" borderId="25" xfId="5" applyNumberFormat="1" applyFont="1" applyBorder="1" applyAlignment="1">
      <alignment horizontal="right"/>
    </xf>
    <xf numFmtId="169" fontId="0" fillId="0" borderId="25" xfId="4" applyNumberFormat="1" applyFont="1" applyBorder="1" applyAlignment="1">
      <alignment horizontal="right"/>
    </xf>
    <xf numFmtId="4" fontId="0" fillId="0" borderId="45" xfId="0" applyNumberFormat="1" applyFont="1" applyBorder="1" applyAlignment="1">
      <alignment horizontal="center"/>
    </xf>
    <xf numFmtId="4" fontId="0" fillId="0" borderId="26" xfId="4" applyNumberFormat="1" applyFont="1" applyBorder="1" applyAlignment="1">
      <alignment horizontal="center"/>
    </xf>
    <xf numFmtId="169" fontId="0" fillId="0" borderId="26" xfId="5" applyNumberFormat="1" applyFont="1" applyBorder="1" applyAlignment="1">
      <alignment horizontal="right"/>
    </xf>
    <xf numFmtId="169" fontId="0" fillId="0" borderId="26" xfId="4" applyNumberFormat="1" applyFont="1" applyBorder="1" applyAlignment="1">
      <alignment horizontal="right"/>
    </xf>
    <xf numFmtId="4" fontId="10" fillId="0" borderId="45" xfId="0" applyNumberFormat="1" applyFont="1" applyBorder="1" applyAlignment="1">
      <alignment horizontal="center"/>
    </xf>
    <xf numFmtId="4" fontId="10" fillId="0" borderId="46" xfId="0" applyNumberFormat="1" applyFont="1" applyBorder="1" applyAlignment="1">
      <alignment horizontal="center"/>
    </xf>
    <xf numFmtId="4" fontId="0" fillId="0" borderId="29" xfId="4" applyNumberFormat="1" applyFont="1" applyBorder="1" applyAlignment="1">
      <alignment horizontal="center"/>
    </xf>
    <xf numFmtId="169" fontId="0" fillId="0" borderId="29" xfId="5" applyNumberFormat="1" applyFont="1" applyBorder="1" applyAlignment="1">
      <alignment horizontal="right"/>
    </xf>
    <xf numFmtId="169" fontId="0" fillId="0" borderId="29" xfId="4" applyNumberFormat="1" applyFont="1" applyBorder="1" applyAlignment="1">
      <alignment horizontal="right"/>
    </xf>
    <xf numFmtId="0" fontId="5" fillId="0" borderId="47" xfId="2" applyFont="1" applyBorder="1" applyAlignment="1">
      <alignment horizontal="center"/>
    </xf>
    <xf numFmtId="0" fontId="5" fillId="0" borderId="48" xfId="2" applyFont="1" applyBorder="1" applyAlignment="1">
      <alignment shrinkToFit="1"/>
    </xf>
    <xf numFmtId="0" fontId="5" fillId="0" borderId="49" xfId="2" applyFont="1" applyBorder="1" applyAlignment="1">
      <alignment shrinkToFit="1"/>
    </xf>
    <xf numFmtId="0" fontId="10" fillId="0" borderId="50" xfId="2" applyFont="1" applyBorder="1" applyAlignment="1">
      <alignment horizontal="left"/>
    </xf>
    <xf numFmtId="4" fontId="10" fillId="0" borderId="50" xfId="2" applyNumberFormat="1" applyFont="1" applyBorder="1" applyAlignment="1">
      <alignment horizontal="center"/>
    </xf>
    <xf numFmtId="4" fontId="1" fillId="0" borderId="50" xfId="4" applyNumberFormat="1" applyFont="1" applyBorder="1" applyAlignment="1">
      <alignment horizontal="center"/>
    </xf>
    <xf numFmtId="39" fontId="1" fillId="0" borderId="50" xfId="4" applyNumberFormat="1" applyFont="1" applyBorder="1" applyAlignment="1">
      <alignment horizontal="center"/>
    </xf>
    <xf numFmtId="4" fontId="1" fillId="0" borderId="50" xfId="3" applyNumberFormat="1" applyFont="1" applyBorder="1" applyAlignment="1">
      <alignment horizontal="center"/>
    </xf>
    <xf numFmtId="168" fontId="1" fillId="0" borderId="50" xfId="4" applyNumberFormat="1" applyFont="1" applyBorder="1"/>
    <xf numFmtId="3" fontId="1" fillId="0" borderId="50" xfId="4" applyNumberFormat="1" applyFont="1" applyBorder="1" applyAlignment="1">
      <alignment horizontal="center"/>
    </xf>
    <xf numFmtId="0" fontId="5" fillId="0" borderId="51" xfId="2" applyFont="1" applyBorder="1"/>
    <xf numFmtId="0" fontId="5" fillId="0" borderId="52" xfId="2" applyFont="1" applyBorder="1" applyAlignment="1">
      <alignment horizontal="center"/>
    </xf>
    <xf numFmtId="0" fontId="5" fillId="0" borderId="53" xfId="2" applyFont="1" applyBorder="1" applyAlignment="1">
      <alignment shrinkToFit="1"/>
    </xf>
    <xf numFmtId="0" fontId="5" fillId="0" borderId="54" xfId="2" applyFont="1" applyBorder="1" applyAlignment="1">
      <alignment shrinkToFit="1"/>
    </xf>
    <xf numFmtId="0" fontId="10" fillId="0" borderId="55" xfId="2" applyFont="1" applyBorder="1" applyAlignment="1">
      <alignment horizontal="left"/>
    </xf>
    <xf numFmtId="4" fontId="10" fillId="0" borderId="55" xfId="2" applyNumberFormat="1" applyFont="1" applyBorder="1" applyAlignment="1">
      <alignment horizontal="center"/>
    </xf>
    <xf numFmtId="4" fontId="1" fillId="0" borderId="55" xfId="4" applyNumberFormat="1" applyFont="1" applyBorder="1" applyAlignment="1">
      <alignment horizontal="center"/>
    </xf>
    <xf numFmtId="39" fontId="1" fillId="0" borderId="55" xfId="4" applyNumberFormat="1" applyFont="1" applyBorder="1" applyAlignment="1">
      <alignment horizontal="center"/>
    </xf>
    <xf numFmtId="4" fontId="1" fillId="0" borderId="55" xfId="3" applyNumberFormat="1" applyFont="1" applyBorder="1" applyAlignment="1">
      <alignment horizontal="center"/>
    </xf>
    <xf numFmtId="168" fontId="1" fillId="0" borderId="55" xfId="4" applyNumberFormat="1" applyFont="1" applyBorder="1"/>
    <xf numFmtId="3" fontId="1" fillId="0" borderId="55" xfId="4" applyNumberFormat="1" applyFont="1" applyBorder="1" applyAlignment="1">
      <alignment horizontal="center"/>
    </xf>
    <xf numFmtId="0" fontId="5" fillId="0" borderId="56" xfId="2" applyFont="1" applyBorder="1"/>
    <xf numFmtId="3" fontId="1" fillId="0" borderId="53" xfId="4" applyNumberFormat="1" applyFont="1" applyBorder="1" applyAlignment="1">
      <alignment horizontal="center"/>
    </xf>
    <xf numFmtId="167" fontId="1" fillId="0" borderId="57" xfId="4" applyFont="1" applyBorder="1"/>
    <xf numFmtId="0" fontId="5" fillId="0" borderId="58" xfId="2" applyFont="1" applyBorder="1" applyAlignment="1">
      <alignment horizontal="center"/>
    </xf>
    <xf numFmtId="0" fontId="5" fillId="0" borderId="59" xfId="2" applyFont="1" applyBorder="1" applyAlignment="1">
      <alignment shrinkToFit="1"/>
    </xf>
    <xf numFmtId="0" fontId="5" fillId="0" borderId="60" xfId="2" applyFont="1" applyBorder="1" applyAlignment="1">
      <alignment shrinkToFit="1"/>
    </xf>
    <xf numFmtId="0" fontId="10" fillId="0" borderId="61" xfId="2" applyFont="1" applyBorder="1" applyAlignment="1">
      <alignment horizontal="left"/>
    </xf>
    <xf numFmtId="4" fontId="10" fillId="0" borderId="61" xfId="2" applyNumberFormat="1" applyFont="1" applyBorder="1" applyAlignment="1">
      <alignment horizontal="center"/>
    </xf>
    <xf numFmtId="4" fontId="1" fillId="0" borderId="61" xfId="4" applyNumberFormat="1" applyFont="1" applyBorder="1" applyAlignment="1">
      <alignment horizontal="center"/>
    </xf>
    <xf numFmtId="39" fontId="1" fillId="0" borderId="61" xfId="4" applyNumberFormat="1" applyFont="1" applyBorder="1" applyAlignment="1">
      <alignment horizontal="center"/>
    </xf>
    <xf numFmtId="168" fontId="1" fillId="0" borderId="61" xfId="4" applyNumberFormat="1" applyFont="1" applyBorder="1"/>
    <xf numFmtId="3" fontId="1" fillId="0" borderId="61" xfId="4" applyNumberFormat="1" applyFont="1" applyBorder="1" applyAlignment="1">
      <alignment horizontal="center"/>
    </xf>
    <xf numFmtId="0" fontId="5" fillId="0" borderId="62" xfId="2" applyFont="1" applyBorder="1"/>
    <xf numFmtId="4" fontId="5" fillId="0" borderId="25" xfId="2" applyNumberFormat="1" applyFont="1" applyBorder="1" applyAlignment="1">
      <alignment horizontal="center"/>
    </xf>
    <xf numFmtId="4" fontId="0" fillId="0" borderId="44" xfId="0" applyNumberFormat="1" applyFont="1" applyBorder="1" applyAlignment="1">
      <alignment horizontal="center" vertical="center"/>
    </xf>
    <xf numFmtId="4" fontId="12" fillId="0" borderId="44" xfId="0" applyNumberFormat="1" applyFont="1" applyBorder="1" applyAlignment="1">
      <alignment horizontal="center" vertical="center"/>
    </xf>
    <xf numFmtId="0" fontId="0" fillId="0" borderId="44" xfId="0" applyFont="1" applyBorder="1" applyAlignment="1">
      <alignment horizontal="left" vertical="center"/>
    </xf>
    <xf numFmtId="0" fontId="0" fillId="0" borderId="63" xfId="0" applyFont="1" applyBorder="1" applyAlignment="1">
      <alignment horizontal="left" vertical="center"/>
    </xf>
    <xf numFmtId="4" fontId="5" fillId="0" borderId="26" xfId="2" applyNumberFormat="1" applyFont="1" applyBorder="1" applyAlignment="1">
      <alignment horizontal="center"/>
    </xf>
    <xf numFmtId="4" fontId="0" fillId="0" borderId="45" xfId="0" applyNumberFormat="1" applyFont="1" applyBorder="1" applyAlignment="1">
      <alignment horizontal="center" vertical="center"/>
    </xf>
    <xf numFmtId="4" fontId="12" fillId="0" borderId="45" xfId="0" applyNumberFormat="1" applyFont="1" applyBorder="1" applyAlignment="1">
      <alignment horizontal="center" vertical="center"/>
    </xf>
    <xf numFmtId="0" fontId="0" fillId="0" borderId="45" xfId="0" applyFont="1" applyBorder="1" applyAlignment="1">
      <alignment horizontal="left" vertical="center"/>
    </xf>
    <xf numFmtId="0" fontId="0" fillId="0" borderId="64" xfId="0" applyFont="1" applyBorder="1" applyAlignment="1">
      <alignment horizontal="left" vertical="center"/>
    </xf>
    <xf numFmtId="0" fontId="0" fillId="0" borderId="45" xfId="0" applyFont="1" applyBorder="1" applyAlignment="1">
      <alignment horizontal="left" vertical="center" wrapText="1"/>
    </xf>
    <xf numFmtId="0" fontId="10" fillId="0" borderId="64" xfId="0" applyFont="1" applyBorder="1" applyAlignment="1">
      <alignment horizontal="left" vertical="center" wrapText="1"/>
    </xf>
    <xf numFmtId="4" fontId="2" fillId="0" borderId="26" xfId="2" applyNumberFormat="1" applyFont="1" applyBorder="1" applyAlignment="1">
      <alignment horizontal="center"/>
    </xf>
    <xf numFmtId="0" fontId="0" fillId="0" borderId="64" xfId="0" applyBorder="1" applyAlignment="1">
      <alignment horizontal="left" vertical="center"/>
    </xf>
    <xf numFmtId="4" fontId="5" fillId="0" borderId="29" xfId="2" applyNumberFormat="1" applyFont="1" applyBorder="1" applyAlignment="1">
      <alignment horizontal="center"/>
    </xf>
    <xf numFmtId="4" fontId="12" fillId="0" borderId="46" xfId="0" applyNumberFormat="1" applyFont="1" applyBorder="1" applyAlignment="1">
      <alignment horizontal="center" vertical="center"/>
    </xf>
    <xf numFmtId="0" fontId="0" fillId="0" borderId="46" xfId="0" applyFont="1" applyBorder="1" applyAlignment="1">
      <alignment horizontal="left" vertical="center" wrapText="1"/>
    </xf>
    <xf numFmtId="0" fontId="10" fillId="0" borderId="65" xfId="0" applyFont="1" applyBorder="1" applyAlignment="1">
      <alignment horizontal="left" vertical="center" wrapText="1"/>
    </xf>
    <xf numFmtId="37" fontId="1" fillId="0" borderId="25" xfId="4" applyNumberFormat="1" applyFont="1" applyBorder="1" applyAlignment="1">
      <alignment horizontal="center"/>
    </xf>
    <xf numFmtId="37" fontId="1" fillId="0" borderId="26" xfId="4" applyNumberFormat="1" applyFont="1" applyBorder="1" applyAlignment="1">
      <alignment horizontal="center"/>
    </xf>
    <xf numFmtId="37" fontId="1" fillId="0" borderId="27" xfId="4" applyNumberFormat="1" applyFont="1" applyBorder="1" applyAlignment="1">
      <alignment horizontal="center"/>
    </xf>
    <xf numFmtId="37" fontId="1" fillId="0" borderId="29" xfId="4" applyNumberFormat="1" applyFont="1" applyBorder="1" applyAlignment="1">
      <alignment horizontal="center"/>
    </xf>
    <xf numFmtId="37" fontId="8" fillId="9" borderId="17" xfId="3" applyNumberFormat="1" applyFont="1" applyFill="1" applyBorder="1" applyAlignment="1">
      <alignment horizontal="center"/>
    </xf>
    <xf numFmtId="3" fontId="10" fillId="0" borderId="26" xfId="2" applyNumberFormat="1" applyFont="1" applyBorder="1" applyAlignment="1">
      <alignment horizontal="center"/>
    </xf>
    <xf numFmtId="3" fontId="10" fillId="0" borderId="29" xfId="2" applyNumberFormat="1" applyFont="1" applyBorder="1" applyAlignment="1">
      <alignment horizontal="center"/>
    </xf>
    <xf numFmtId="0" fontId="13" fillId="0" borderId="0" xfId="2" applyFont="1"/>
    <xf numFmtId="0" fontId="7" fillId="0" borderId="0" xfId="3" applyNumberFormat="1" applyFont="1" applyAlignment="1" applyProtection="1">
      <alignment horizontal="left" vertical="center"/>
    </xf>
    <xf numFmtId="0" fontId="4" fillId="0" borderId="0" xfId="2"/>
    <xf numFmtId="0" fontId="7" fillId="0" borderId="0" xfId="3" quotePrefix="1" applyNumberFormat="1" applyFont="1" applyAlignment="1" applyProtection="1">
      <alignment horizontal="left" vertical="center"/>
    </xf>
    <xf numFmtId="0" fontId="14" fillId="0" borderId="0" xfId="2" applyFont="1"/>
    <xf numFmtId="0" fontId="10" fillId="2" borderId="19" xfId="2" applyFont="1" applyFill="1" applyBorder="1" applyAlignment="1">
      <alignment horizontal="center"/>
    </xf>
    <xf numFmtId="0" fontId="10" fillId="2" borderId="20" xfId="2" applyFont="1" applyFill="1" applyBorder="1" applyAlignment="1">
      <alignment horizontal="center"/>
    </xf>
    <xf numFmtId="49" fontId="10" fillId="2" borderId="21" xfId="2" applyNumberFormat="1" applyFont="1" applyFill="1" applyBorder="1" applyAlignment="1">
      <alignment horizontal="left"/>
    </xf>
    <xf numFmtId="0" fontId="10" fillId="2" borderId="17" xfId="2" applyFont="1" applyFill="1" applyBorder="1" applyAlignment="1">
      <alignment horizontal="center"/>
    </xf>
    <xf numFmtId="49" fontId="1" fillId="2" borderId="17" xfId="3" applyNumberFormat="1" applyFont="1" applyFill="1" applyBorder="1" applyAlignment="1" applyProtection="1">
      <alignment horizontal="center" vertical="center"/>
    </xf>
    <xf numFmtId="49" fontId="1" fillId="2" borderId="20" xfId="3" applyNumberFormat="1" applyFont="1" applyFill="1" applyBorder="1" applyAlignment="1" applyProtection="1">
      <alignment horizontal="center" vertical="center"/>
    </xf>
    <xf numFmtId="49" fontId="1" fillId="2" borderId="66" xfId="3" applyNumberFormat="1" applyFont="1" applyFill="1" applyBorder="1" applyAlignment="1" applyProtection="1">
      <alignment horizontal="center" vertical="center"/>
    </xf>
    <xf numFmtId="0" fontId="15" fillId="0" borderId="0" xfId="2" applyFont="1"/>
    <xf numFmtId="0" fontId="9" fillId="0" borderId="19" xfId="2" applyFont="1" applyBorder="1" applyAlignment="1">
      <alignment horizontal="center"/>
    </xf>
    <xf numFmtId="0" fontId="10" fillId="3" borderId="36" xfId="2" applyFont="1" applyFill="1" applyBorder="1"/>
    <xf numFmtId="0" fontId="10" fillId="4" borderId="36" xfId="2" applyFont="1" applyFill="1" applyBorder="1"/>
    <xf numFmtId="0" fontId="10" fillId="4" borderId="17" xfId="2" applyFont="1" applyFill="1" applyBorder="1"/>
    <xf numFmtId="165" fontId="1" fillId="8" borderId="36" xfId="3" applyNumberFormat="1" applyFont="1" applyFill="1" applyBorder="1"/>
    <xf numFmtId="165" fontId="1" fillId="8" borderId="8" xfId="3" applyNumberFormat="1" applyFont="1" applyFill="1" applyBorder="1"/>
    <xf numFmtId="167" fontId="1" fillId="6" borderId="14" xfId="4" applyFont="1" applyFill="1" applyBorder="1"/>
    <xf numFmtId="0" fontId="10" fillId="0" borderId="7" xfId="2" applyFont="1" applyBorder="1" applyAlignment="1">
      <alignment horizontal="center"/>
    </xf>
    <xf numFmtId="0" fontId="16" fillId="0" borderId="23" xfId="2" applyFont="1" applyBorder="1" applyAlignment="1">
      <alignment vertical="center" shrinkToFit="1"/>
    </xf>
    <xf numFmtId="0" fontId="10" fillId="0" borderId="0" xfId="2" applyFont="1" applyBorder="1" applyAlignment="1">
      <alignment shrinkToFit="1"/>
    </xf>
    <xf numFmtId="0" fontId="17" fillId="0" borderId="67" xfId="0" applyFont="1" applyBorder="1" applyAlignment="1">
      <alignment wrapText="1"/>
    </xf>
    <xf numFmtId="4" fontId="17" fillId="0" borderId="68" xfId="0" applyNumberFormat="1" applyFont="1" applyBorder="1" applyAlignment="1">
      <alignment horizontal="center" wrapText="1"/>
    </xf>
    <xf numFmtId="4" fontId="10" fillId="0" borderId="49" xfId="2" applyNumberFormat="1" applyFont="1" applyBorder="1" applyAlignment="1">
      <alignment horizontal="left"/>
    </xf>
    <xf numFmtId="4" fontId="10" fillId="0" borderId="50" xfId="2" applyNumberFormat="1" applyFont="1" applyBorder="1" applyAlignment="1">
      <alignment horizontal="right"/>
    </xf>
    <xf numFmtId="4" fontId="1" fillId="0" borderId="68" xfId="0" applyNumberFormat="1" applyFont="1" applyBorder="1" applyAlignment="1">
      <alignment horizontal="center" vertical="center"/>
    </xf>
    <xf numFmtId="3" fontId="18" fillId="0" borderId="68" xfId="0" applyNumberFormat="1" applyFont="1" applyBorder="1" applyAlignment="1">
      <alignment horizontal="center" vertical="center"/>
    </xf>
    <xf numFmtId="37" fontId="1" fillId="0" borderId="68" xfId="4" applyNumberFormat="1" applyFont="1" applyBorder="1" applyAlignment="1">
      <alignment horizontal="center"/>
    </xf>
    <xf numFmtId="168" fontId="1" fillId="0" borderId="68" xfId="4" applyNumberFormat="1" applyFont="1" applyBorder="1"/>
    <xf numFmtId="0" fontId="16" fillId="0" borderId="8" xfId="2" applyFont="1" applyBorder="1" applyAlignment="1">
      <alignment vertical="center" shrinkToFit="1"/>
    </xf>
    <xf numFmtId="0" fontId="17" fillId="0" borderId="69" xfId="0" applyFont="1" applyBorder="1" applyAlignment="1">
      <alignment wrapText="1"/>
    </xf>
    <xf numFmtId="4" fontId="17" fillId="0" borderId="70" xfId="0" applyNumberFormat="1" applyFont="1" applyBorder="1" applyAlignment="1">
      <alignment horizontal="center" wrapText="1"/>
    </xf>
    <xf numFmtId="4" fontId="10" fillId="0" borderId="54" xfId="2" applyNumberFormat="1" applyFont="1" applyBorder="1" applyAlignment="1">
      <alignment horizontal="left"/>
    </xf>
    <xf numFmtId="4" fontId="10" fillId="0" borderId="55" xfId="2" applyNumberFormat="1" applyFont="1" applyBorder="1" applyAlignment="1">
      <alignment horizontal="right"/>
    </xf>
    <xf numFmtId="4" fontId="1" fillId="0" borderId="70" xfId="0" applyNumberFormat="1" applyFont="1" applyBorder="1" applyAlignment="1">
      <alignment horizontal="center" vertical="center"/>
    </xf>
    <xf numFmtId="3" fontId="18" fillId="0" borderId="70" xfId="0" applyNumberFormat="1" applyFont="1" applyBorder="1" applyAlignment="1">
      <alignment horizontal="center" vertical="center"/>
    </xf>
    <xf numFmtId="37" fontId="1" fillId="0" borderId="70" xfId="4" applyNumberFormat="1" applyFont="1" applyBorder="1" applyAlignment="1">
      <alignment horizontal="center"/>
    </xf>
    <xf numFmtId="168" fontId="1" fillId="0" borderId="70" xfId="4" applyNumberFormat="1" applyFont="1" applyBorder="1"/>
    <xf numFmtId="167" fontId="1" fillId="0" borderId="70" xfId="4" applyFont="1" applyBorder="1"/>
    <xf numFmtId="0" fontId="16" fillId="0" borderId="33" xfId="2" applyFont="1" applyBorder="1" applyAlignment="1">
      <alignment vertical="center" shrinkToFit="1"/>
    </xf>
    <xf numFmtId="0" fontId="17" fillId="0" borderId="71" xfId="0" applyFont="1" applyBorder="1" applyAlignment="1">
      <alignment wrapText="1"/>
    </xf>
    <xf numFmtId="4" fontId="17" fillId="0" borderId="72" xfId="0" applyNumberFormat="1" applyFont="1" applyBorder="1" applyAlignment="1">
      <alignment horizontal="center" wrapText="1"/>
    </xf>
    <xf numFmtId="4" fontId="10" fillId="0" borderId="60" xfId="2" applyNumberFormat="1" applyFont="1" applyBorder="1" applyAlignment="1">
      <alignment horizontal="left"/>
    </xf>
    <xf numFmtId="4" fontId="10" fillId="0" borderId="61" xfId="2" applyNumberFormat="1" applyFont="1" applyBorder="1" applyAlignment="1">
      <alignment horizontal="right"/>
    </xf>
    <xf numFmtId="4" fontId="1" fillId="0" borderId="72" xfId="0" applyNumberFormat="1" applyFont="1" applyBorder="1" applyAlignment="1">
      <alignment horizontal="center" vertical="center"/>
    </xf>
    <xf numFmtId="3" fontId="18" fillId="0" borderId="72" xfId="0" applyNumberFormat="1" applyFont="1" applyBorder="1" applyAlignment="1">
      <alignment horizontal="center" vertical="center"/>
    </xf>
    <xf numFmtId="37" fontId="1" fillId="0" borderId="72" xfId="4" applyNumberFormat="1" applyFont="1" applyBorder="1" applyAlignment="1">
      <alignment horizontal="center"/>
    </xf>
    <xf numFmtId="167" fontId="1" fillId="0" borderId="72" xfId="4" applyFont="1" applyBorder="1"/>
    <xf numFmtId="0" fontId="10" fillId="0" borderId="32" xfId="2" applyFont="1" applyBorder="1" applyAlignment="1">
      <alignment horizontal="center"/>
    </xf>
    <xf numFmtId="3" fontId="9" fillId="9" borderId="17" xfId="2" applyNumberFormat="1" applyFont="1" applyFill="1" applyBorder="1" applyAlignment="1">
      <alignment horizontal="center"/>
    </xf>
    <xf numFmtId="4" fontId="9" fillId="9" borderId="17" xfId="2" applyNumberFormat="1" applyFont="1" applyFill="1" applyBorder="1"/>
    <xf numFmtId="4" fontId="9" fillId="9" borderId="16" xfId="3" applyNumberFormat="1" applyFont="1" applyFill="1" applyBorder="1"/>
    <xf numFmtId="4" fontId="9" fillId="9" borderId="11" xfId="3" applyNumberFormat="1" applyFont="1" applyFill="1" applyBorder="1"/>
    <xf numFmtId="3" fontId="9" fillId="9" borderId="66" xfId="3" applyNumberFormat="1" applyFont="1" applyFill="1" applyBorder="1" applyAlignment="1">
      <alignment horizontal="center"/>
    </xf>
    <xf numFmtId="4" fontId="9" fillId="9" borderId="66" xfId="3" applyNumberFormat="1" applyFont="1" applyFill="1" applyBorder="1"/>
    <xf numFmtId="0" fontId="10" fillId="0" borderId="17" xfId="2" applyFont="1" applyFill="1" applyBorder="1" applyAlignment="1">
      <alignment horizontal="left"/>
    </xf>
    <xf numFmtId="4" fontId="10" fillId="0" borderId="17" xfId="2" applyNumberFormat="1" applyFont="1" applyFill="1" applyBorder="1" applyAlignment="1">
      <alignment horizontal="center"/>
    </xf>
    <xf numFmtId="4" fontId="1" fillId="0" borderId="17" xfId="4" applyNumberFormat="1" applyFont="1" applyFill="1" applyBorder="1" applyAlignment="1">
      <alignment horizontal="center"/>
    </xf>
    <xf numFmtId="4" fontId="1" fillId="0" borderId="17" xfId="1" applyNumberFormat="1" applyFont="1" applyFill="1" applyBorder="1" applyAlignment="1">
      <alignment horizontal="center"/>
    </xf>
    <xf numFmtId="168" fontId="1" fillId="0" borderId="17" xfId="4" quotePrefix="1" applyNumberFormat="1" applyFont="1" applyFill="1" applyBorder="1" applyAlignment="1">
      <alignment horizontal="center"/>
    </xf>
    <xf numFmtId="3" fontId="1" fillId="0" borderId="17" xfId="4" applyNumberFormat="1" applyFont="1" applyBorder="1" applyAlignment="1">
      <alignment horizontal="center"/>
    </xf>
    <xf numFmtId="168" fontId="1" fillId="0" borderId="17" xfId="4" applyNumberFormat="1" applyFont="1" applyBorder="1"/>
    <xf numFmtId="170" fontId="1" fillId="0" borderId="17" xfId="4" quotePrefix="1" applyNumberFormat="1" applyFont="1" applyFill="1" applyBorder="1" applyAlignment="1">
      <alignment horizontal="center"/>
    </xf>
    <xf numFmtId="171" fontId="1" fillId="0" borderId="66" xfId="1" quotePrefix="1" applyNumberFormat="1" applyFont="1" applyBorder="1" applyAlignment="1">
      <alignment horizontal="center" vertical="center" wrapText="1"/>
    </xf>
    <xf numFmtId="171" fontId="17" fillId="0" borderId="66" xfId="1" applyNumberFormat="1" applyFont="1" applyBorder="1" applyAlignment="1">
      <alignment horizontal="center" vertical="center"/>
    </xf>
    <xf numFmtId="0" fontId="1" fillId="0" borderId="17" xfId="4" quotePrefix="1" applyNumberFormat="1" applyFont="1" applyFill="1" applyBorder="1" applyAlignment="1">
      <alignment horizontal="center"/>
    </xf>
    <xf numFmtId="3" fontId="1" fillId="0" borderId="20" xfId="4" applyNumberFormat="1" applyFont="1" applyBorder="1" applyAlignment="1">
      <alignment horizontal="center"/>
    </xf>
    <xf numFmtId="167" fontId="1" fillId="0" borderId="22" xfId="4" applyFont="1" applyBorder="1"/>
    <xf numFmtId="49" fontId="1" fillId="0" borderId="17" xfId="4" applyNumberFormat="1" applyFont="1" applyFill="1" applyBorder="1" applyAlignment="1">
      <alignment horizontal="center"/>
    </xf>
    <xf numFmtId="172" fontId="1" fillId="0" borderId="17" xfId="4" quotePrefix="1" applyNumberFormat="1" applyFont="1" applyFill="1" applyBorder="1" applyAlignment="1">
      <alignment horizontal="center"/>
    </xf>
    <xf numFmtId="0" fontId="10" fillId="0" borderId="17" xfId="2" applyNumberFormat="1" applyFont="1" applyFill="1" applyBorder="1" applyAlignment="1">
      <alignment horizontal="center"/>
    </xf>
    <xf numFmtId="0" fontId="8" fillId="0" borderId="76" xfId="2" applyFont="1" applyBorder="1" applyAlignment="1">
      <alignment horizontal="center"/>
    </xf>
    <xf numFmtId="0" fontId="8" fillId="3" borderId="48" xfId="2" applyFont="1" applyFill="1" applyBorder="1" applyAlignment="1">
      <alignment horizontal="center" shrinkToFit="1"/>
    </xf>
    <xf numFmtId="0" fontId="8" fillId="3" borderId="49" xfId="2" applyFont="1" applyFill="1" applyBorder="1" applyAlignment="1">
      <alignment horizontal="left" shrinkToFit="1"/>
    </xf>
    <xf numFmtId="0" fontId="5" fillId="3" borderId="50" xfId="2" applyFont="1" applyFill="1" applyBorder="1"/>
    <xf numFmtId="0" fontId="5" fillId="4" borderId="50" xfId="2" applyFont="1" applyFill="1" applyBorder="1"/>
    <xf numFmtId="165" fontId="1" fillId="5" borderId="50" xfId="3" applyNumberFormat="1" applyFont="1" applyFill="1" applyBorder="1"/>
    <xf numFmtId="165" fontId="1" fillId="6" borderId="50" xfId="3" applyNumberFormat="1" applyFont="1" applyFill="1" applyBorder="1"/>
    <xf numFmtId="165" fontId="1" fillId="7" borderId="50" xfId="3" applyNumberFormat="1" applyFont="1" applyFill="1" applyBorder="1"/>
    <xf numFmtId="165" fontId="1" fillId="8" borderId="50" xfId="3" applyNumberFormat="1" applyFont="1" applyFill="1" applyBorder="1"/>
    <xf numFmtId="165" fontId="1" fillId="8" borderId="48" xfId="3" applyNumberFormat="1" applyFont="1" applyFill="1" applyBorder="1"/>
    <xf numFmtId="167" fontId="1" fillId="6" borderId="77" xfId="4" applyFont="1" applyFill="1" applyBorder="1"/>
    <xf numFmtId="37" fontId="1" fillId="0" borderId="55" xfId="4" applyNumberFormat="1" applyFont="1" applyBorder="1" applyAlignment="1">
      <alignment horizontal="center"/>
    </xf>
    <xf numFmtId="37" fontId="1" fillId="0" borderId="53" xfId="4" applyNumberFormat="1" applyFont="1" applyBorder="1" applyAlignment="1">
      <alignment horizontal="center"/>
    </xf>
    <xf numFmtId="0" fontId="5" fillId="0" borderId="78" xfId="2" applyFont="1" applyBorder="1" applyAlignment="1">
      <alignment shrinkToFit="1"/>
    </xf>
    <xf numFmtId="0" fontId="5" fillId="0" borderId="79" xfId="2" applyFont="1" applyBorder="1" applyAlignment="1">
      <alignment shrinkToFit="1"/>
    </xf>
    <xf numFmtId="37" fontId="1" fillId="0" borderId="59" xfId="4" applyNumberFormat="1" applyFont="1" applyBorder="1" applyAlignment="1">
      <alignment horizontal="center"/>
    </xf>
    <xf numFmtId="167" fontId="1" fillId="0" borderId="80" xfId="4" applyFont="1" applyBorder="1"/>
    <xf numFmtId="4" fontId="0" fillId="0" borderId="68" xfId="0" applyNumberFormat="1" applyBorder="1" applyAlignment="1">
      <alignment horizontal="center"/>
    </xf>
    <xf numFmtId="4" fontId="0" fillId="0" borderId="81" xfId="0" applyNumberFormat="1" applyBorder="1" applyAlignment="1">
      <alignment horizontal="center"/>
    </xf>
    <xf numFmtId="49" fontId="10" fillId="0" borderId="68" xfId="0" applyNumberFormat="1" applyFont="1" applyBorder="1" applyAlignment="1">
      <alignment horizontal="center" vertical="center"/>
    </xf>
    <xf numFmtId="4" fontId="0" fillId="0" borderId="70" xfId="0" applyNumberFormat="1" applyBorder="1" applyAlignment="1">
      <alignment horizontal="center"/>
    </xf>
    <xf numFmtId="49" fontId="10" fillId="0" borderId="70" xfId="0" applyNumberFormat="1" applyFont="1" applyBorder="1" applyAlignment="1">
      <alignment horizontal="center" vertical="center"/>
    </xf>
    <xf numFmtId="49" fontId="16" fillId="0" borderId="70" xfId="0" applyNumberFormat="1" applyFont="1" applyBorder="1" applyAlignment="1">
      <alignment horizontal="center" vertical="center"/>
    </xf>
    <xf numFmtId="4" fontId="0" fillId="0" borderId="72" xfId="0" applyNumberFormat="1" applyBorder="1" applyAlignment="1">
      <alignment horizontal="center"/>
    </xf>
    <xf numFmtId="4" fontId="0" fillId="0" borderId="82" xfId="0" applyNumberFormat="1" applyBorder="1" applyAlignment="1">
      <alignment horizontal="center"/>
    </xf>
    <xf numFmtId="49" fontId="10" fillId="0" borderId="72" xfId="0" applyNumberFormat="1" applyFont="1" applyBorder="1" applyAlignment="1">
      <alignment horizontal="center" vertical="center"/>
    </xf>
    <xf numFmtId="3" fontId="1" fillId="0" borderId="59" xfId="4" applyNumberFormat="1" applyFont="1" applyBorder="1" applyAlignment="1">
      <alignment horizontal="center"/>
    </xf>
    <xf numFmtId="4" fontId="1" fillId="0" borderId="83" xfId="4" applyNumberFormat="1" applyFont="1" applyBorder="1" applyAlignment="1">
      <alignment horizontal="center"/>
    </xf>
    <xf numFmtId="0" fontId="5" fillId="0" borderId="84" xfId="2" applyFont="1" applyBorder="1"/>
    <xf numFmtId="4" fontId="9" fillId="9" borderId="61" xfId="2" applyNumberFormat="1" applyFont="1" applyFill="1" applyBorder="1" applyAlignment="1">
      <alignment horizontal="center"/>
    </xf>
    <xf numFmtId="4" fontId="9" fillId="9" borderId="61" xfId="3" applyNumberFormat="1" applyFont="1" applyFill="1" applyBorder="1" applyAlignment="1">
      <alignment horizontal="center"/>
    </xf>
    <xf numFmtId="4" fontId="8" fillId="9" borderId="61" xfId="3" applyNumberFormat="1" applyFont="1" applyFill="1" applyBorder="1" applyAlignment="1">
      <alignment horizontal="center"/>
    </xf>
    <xf numFmtId="164" fontId="8" fillId="9" borderId="61" xfId="3" applyFont="1" applyFill="1" applyBorder="1"/>
    <xf numFmtId="3" fontId="8" fillId="9" borderId="61" xfId="3" applyNumberFormat="1" applyFont="1" applyFill="1" applyBorder="1" applyAlignment="1">
      <alignment horizontal="center"/>
    </xf>
    <xf numFmtId="165" fontId="8" fillId="9" borderId="61" xfId="3" applyNumberFormat="1" applyFont="1" applyFill="1" applyBorder="1"/>
    <xf numFmtId="164" fontId="3" fillId="2" borderId="2" xfId="3" applyFont="1" applyFill="1" applyBorder="1" applyAlignment="1" applyProtection="1">
      <alignment horizontal="center" vertical="center" wrapText="1"/>
    </xf>
    <xf numFmtId="164" fontId="3" fillId="2" borderId="3" xfId="3" applyFont="1" applyFill="1" applyBorder="1" applyAlignment="1" applyProtection="1">
      <alignment horizontal="center" vertical="center" wrapText="1"/>
    </xf>
    <xf numFmtId="164" fontId="3" fillId="2" borderId="8" xfId="3" applyFont="1" applyFill="1" applyBorder="1" applyAlignment="1" applyProtection="1">
      <alignment horizontal="center" vertical="center" wrapText="1"/>
    </xf>
    <xf numFmtId="164" fontId="3" fillId="2" borderId="9" xfId="3" applyFont="1" applyFill="1" applyBorder="1" applyAlignment="1" applyProtection="1">
      <alignment horizontal="center" vertical="center" wrapText="1"/>
    </xf>
    <xf numFmtId="164" fontId="3" fillId="2" borderId="4" xfId="3" applyFont="1" applyFill="1" applyBorder="1" applyAlignment="1" applyProtection="1">
      <alignment horizontal="center" vertical="center" wrapText="1"/>
    </xf>
    <xf numFmtId="164" fontId="3" fillId="2" borderId="10" xfId="3" applyFont="1" applyFill="1" applyBorder="1" applyAlignment="1" applyProtection="1">
      <alignment horizontal="center" vertical="center" wrapText="1"/>
    </xf>
    <xf numFmtId="164" fontId="3" fillId="2" borderId="16" xfId="3" applyFont="1" applyFill="1" applyBorder="1" applyAlignment="1" applyProtection="1">
      <alignment horizontal="center" vertical="center" wrapText="1"/>
    </xf>
    <xf numFmtId="165" fontId="3" fillId="2" borderId="6" xfId="3" applyNumberFormat="1" applyFont="1" applyFill="1" applyBorder="1" applyAlignment="1" applyProtection="1">
      <alignment horizontal="center" vertical="center" wrapText="1"/>
    </xf>
    <xf numFmtId="165" fontId="3" fillId="2" borderId="14" xfId="3" applyNumberFormat="1" applyFont="1" applyFill="1" applyBorder="1" applyAlignment="1">
      <alignment horizontal="center" vertical="center" wrapText="1"/>
    </xf>
    <xf numFmtId="165" fontId="3" fillId="2" borderId="18" xfId="3" applyNumberFormat="1" applyFont="1" applyFill="1" applyBorder="1" applyAlignment="1">
      <alignment horizontal="center" vertical="center" wrapText="1"/>
    </xf>
    <xf numFmtId="0" fontId="9" fillId="9" borderId="33" xfId="2" applyFont="1" applyFill="1" applyBorder="1" applyAlignment="1">
      <alignment horizontal="center" shrinkToFit="1"/>
    </xf>
    <xf numFmtId="0" fontId="9" fillId="9" borderId="34" xfId="2" applyFont="1" applyFill="1" applyBorder="1" applyAlignment="1">
      <alignment horizontal="center" shrinkToFit="1"/>
    </xf>
    <xf numFmtId="0" fontId="9" fillId="9" borderId="35" xfId="2" applyFont="1" applyFill="1" applyBorder="1" applyAlignment="1">
      <alignment horizontal="center" shrinkToFi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0" fontId="9" fillId="2" borderId="15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0" fontId="9" fillId="2" borderId="11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9" fillId="2" borderId="10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12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 wrapText="1"/>
    </xf>
    <xf numFmtId="164" fontId="3" fillId="2" borderId="5" xfId="3" applyFont="1" applyFill="1" applyBorder="1" applyAlignment="1">
      <alignment horizontal="center" vertical="center" wrapText="1"/>
    </xf>
    <xf numFmtId="164" fontId="3" fillId="2" borderId="3" xfId="3" applyFont="1" applyFill="1" applyBorder="1" applyAlignment="1">
      <alignment horizontal="center" vertical="center" wrapText="1"/>
    </xf>
    <xf numFmtId="164" fontId="3" fillId="2" borderId="11" xfId="3" applyFont="1" applyFill="1" applyBorder="1" applyAlignment="1">
      <alignment horizontal="center" vertical="center" wrapText="1"/>
    </xf>
    <xf numFmtId="164" fontId="3" fillId="2" borderId="12" xfId="3" applyFont="1" applyFill="1" applyBorder="1" applyAlignment="1">
      <alignment horizontal="center" vertical="center" wrapText="1"/>
    </xf>
    <xf numFmtId="164" fontId="3" fillId="2" borderId="13" xfId="3" applyFont="1" applyFill="1" applyBorder="1" applyAlignment="1">
      <alignment horizontal="center" vertical="center" wrapText="1"/>
    </xf>
    <xf numFmtId="0" fontId="8" fillId="9" borderId="34" xfId="2" applyFont="1" applyFill="1" applyBorder="1" applyAlignment="1">
      <alignment horizontal="center" shrinkToFit="1"/>
    </xf>
    <xf numFmtId="0" fontId="8" fillId="9" borderId="35" xfId="2" applyFont="1" applyFill="1" applyBorder="1" applyAlignment="1">
      <alignment horizontal="center" shrinkToFit="1"/>
    </xf>
    <xf numFmtId="0" fontId="9" fillId="3" borderId="20" xfId="2" applyFont="1" applyFill="1" applyBorder="1" applyAlignment="1">
      <alignment horizontal="center" shrinkToFit="1"/>
    </xf>
    <xf numFmtId="0" fontId="9" fillId="3" borderId="21" xfId="2" applyFont="1" applyFill="1" applyBorder="1" applyAlignment="1">
      <alignment horizontal="center" shrinkToFit="1"/>
    </xf>
    <xf numFmtId="0" fontId="9" fillId="9" borderId="73" xfId="2" applyFont="1" applyFill="1" applyBorder="1" applyAlignment="1">
      <alignment horizontal="center" shrinkToFit="1"/>
    </xf>
    <xf numFmtId="0" fontId="9" fillId="9" borderId="74" xfId="2" applyFont="1" applyFill="1" applyBorder="1" applyAlignment="1">
      <alignment horizontal="center" shrinkToFit="1"/>
    </xf>
    <xf numFmtId="0" fontId="9" fillId="9" borderId="75" xfId="2" applyFont="1" applyFill="1" applyBorder="1" applyAlignment="1">
      <alignment horizontal="center" shrinkToFit="1"/>
    </xf>
    <xf numFmtId="0" fontId="9" fillId="9" borderId="85" xfId="2" applyFont="1" applyFill="1" applyBorder="1" applyAlignment="1">
      <alignment horizontal="center" shrinkToFit="1"/>
    </xf>
    <xf numFmtId="0" fontId="9" fillId="9" borderId="86" xfId="2" applyFont="1" applyFill="1" applyBorder="1" applyAlignment="1">
      <alignment horizontal="center" shrinkToFit="1"/>
    </xf>
    <xf numFmtId="0" fontId="9" fillId="9" borderId="87" xfId="2" applyFont="1" applyFill="1" applyBorder="1" applyAlignment="1">
      <alignment horizontal="center" shrinkToFit="1"/>
    </xf>
  </cellXfs>
  <cellStyles count="6">
    <cellStyle name="Comma" xfId="1" builtinId="3"/>
    <cellStyle name="Comma [0] 2" xfId="5"/>
    <cellStyle name="Comma [0] 3" xfId="4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workbookViewId="0">
      <selection activeCell="B2" sqref="B2"/>
    </sheetView>
  </sheetViews>
  <sheetFormatPr defaultRowHeight="14.4" x14ac:dyDescent="0.3"/>
  <cols>
    <col min="2" max="2" width="12.44140625" customWidth="1"/>
    <col min="3" max="3" width="3.44140625" customWidth="1"/>
    <col min="4" max="4" width="14.77734375" customWidth="1"/>
  </cols>
  <sheetData>
    <row r="1" spans="1:21" s="1" customFormat="1" x14ac:dyDescent="0.3"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</row>
    <row r="2" spans="1:21" s="1" customFormat="1" ht="15.6" x14ac:dyDescent="0.3">
      <c r="B2" s="4" t="s">
        <v>0</v>
      </c>
      <c r="C2" s="4" t="s">
        <v>1</v>
      </c>
      <c r="D2" s="5" t="s">
        <v>2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3"/>
    </row>
    <row r="3" spans="1:21" s="1" customFormat="1" ht="15.6" x14ac:dyDescent="0.3">
      <c r="B3" s="4" t="s">
        <v>3</v>
      </c>
      <c r="C3" s="4" t="s">
        <v>1</v>
      </c>
      <c r="D3" s="5" t="s">
        <v>49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3"/>
    </row>
    <row r="4" spans="1:21" s="1" customFormat="1" ht="15.6" x14ac:dyDescent="0.3">
      <c r="B4" s="4" t="s">
        <v>5</v>
      </c>
      <c r="C4" s="4" t="s">
        <v>1</v>
      </c>
      <c r="D4" s="7" t="s">
        <v>6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</row>
    <row r="5" spans="1:21" s="1" customFormat="1" ht="15.6" x14ac:dyDescent="0.3">
      <c r="B5" s="4" t="s">
        <v>7</v>
      </c>
      <c r="C5" s="4" t="s">
        <v>1</v>
      </c>
      <c r="D5" s="9" t="s">
        <v>8</v>
      </c>
      <c r="E5" s="10"/>
      <c r="F5" s="10"/>
      <c r="G5" s="10"/>
      <c r="H5" s="10"/>
      <c r="I5" s="10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"/>
    </row>
    <row r="6" spans="1:21" s="1" customFormat="1" ht="15.6" x14ac:dyDescent="0.3">
      <c r="B6" s="4" t="s">
        <v>9</v>
      </c>
      <c r="C6" s="4" t="s">
        <v>1</v>
      </c>
      <c r="D6" s="7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3"/>
    </row>
    <row r="7" spans="1:21" s="1" customFormat="1" x14ac:dyDescent="0.3"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</row>
    <row r="8" spans="1:21" s="1" customFormat="1" x14ac:dyDescent="0.3">
      <c r="A8" s="297" t="s">
        <v>10</v>
      </c>
      <c r="B8" s="300" t="s">
        <v>3</v>
      </c>
      <c r="C8" s="11"/>
      <c r="D8" s="303" t="s">
        <v>11</v>
      </c>
      <c r="E8" s="300" t="s">
        <v>12</v>
      </c>
      <c r="F8" s="306"/>
      <c r="G8" s="306"/>
      <c r="H8" s="306"/>
      <c r="I8" s="307"/>
      <c r="J8" s="284" t="s">
        <v>13</v>
      </c>
      <c r="K8" s="310"/>
      <c r="L8" s="310"/>
      <c r="M8" s="311"/>
      <c r="N8" s="284" t="s">
        <v>14</v>
      </c>
      <c r="O8" s="285"/>
      <c r="P8" s="284" t="s">
        <v>15</v>
      </c>
      <c r="Q8" s="285"/>
      <c r="R8" s="284" t="s">
        <v>16</v>
      </c>
      <c r="S8" s="285"/>
      <c r="T8" s="288" t="s">
        <v>17</v>
      </c>
      <c r="U8" s="291" t="s">
        <v>18</v>
      </c>
    </row>
    <row r="9" spans="1:21" s="1" customFormat="1" x14ac:dyDescent="0.3">
      <c r="A9" s="298"/>
      <c r="B9" s="301"/>
      <c r="C9" s="12"/>
      <c r="D9" s="304"/>
      <c r="E9" s="302"/>
      <c r="F9" s="308"/>
      <c r="G9" s="308"/>
      <c r="H9" s="308"/>
      <c r="I9" s="309"/>
      <c r="J9" s="312"/>
      <c r="K9" s="313"/>
      <c r="L9" s="313"/>
      <c r="M9" s="314"/>
      <c r="N9" s="286"/>
      <c r="O9" s="287"/>
      <c r="P9" s="286"/>
      <c r="Q9" s="287"/>
      <c r="R9" s="286"/>
      <c r="S9" s="287"/>
      <c r="T9" s="289"/>
      <c r="U9" s="292"/>
    </row>
    <row r="10" spans="1:21" s="1" customFormat="1" ht="57.6" x14ac:dyDescent="0.3">
      <c r="A10" s="299"/>
      <c r="B10" s="302"/>
      <c r="C10" s="13"/>
      <c r="D10" s="305"/>
      <c r="E10" s="14" t="s">
        <v>19</v>
      </c>
      <c r="F10" s="14" t="s">
        <v>20</v>
      </c>
      <c r="G10" s="14" t="s">
        <v>21</v>
      </c>
      <c r="H10" s="14" t="s">
        <v>22</v>
      </c>
      <c r="I10" s="14" t="s">
        <v>23</v>
      </c>
      <c r="J10" s="15" t="s">
        <v>24</v>
      </c>
      <c r="K10" s="15" t="s">
        <v>25</v>
      </c>
      <c r="L10" s="16" t="s">
        <v>26</v>
      </c>
      <c r="M10" s="15" t="s">
        <v>23</v>
      </c>
      <c r="N10" s="15" t="s">
        <v>27</v>
      </c>
      <c r="O10" s="17" t="s">
        <v>28</v>
      </c>
      <c r="P10" s="15" t="s">
        <v>27</v>
      </c>
      <c r="Q10" s="18" t="s">
        <v>28</v>
      </c>
      <c r="R10" s="15" t="s">
        <v>29</v>
      </c>
      <c r="S10" s="17" t="s">
        <v>30</v>
      </c>
      <c r="T10" s="290"/>
      <c r="U10" s="293"/>
    </row>
    <row r="11" spans="1:21" s="1" customFormat="1" x14ac:dyDescent="0.3">
      <c r="A11" s="19">
        <v>1</v>
      </c>
      <c r="B11" s="20" t="s">
        <v>31</v>
      </c>
      <c r="C11" s="21"/>
      <c r="D11" s="22" t="s">
        <v>32</v>
      </c>
      <c r="E11" s="22">
        <v>4</v>
      </c>
      <c r="F11" s="22">
        <v>5</v>
      </c>
      <c r="G11" s="22">
        <v>6</v>
      </c>
      <c r="H11" s="22">
        <v>7</v>
      </c>
      <c r="I11" s="22">
        <v>8</v>
      </c>
      <c r="J11" s="23">
        <v>9</v>
      </c>
      <c r="K11" s="23">
        <v>10</v>
      </c>
      <c r="L11" s="23">
        <v>11</v>
      </c>
      <c r="M11" s="23">
        <v>12</v>
      </c>
      <c r="N11" s="23">
        <v>13</v>
      </c>
      <c r="O11" s="23">
        <v>14</v>
      </c>
      <c r="P11" s="23">
        <v>15</v>
      </c>
      <c r="Q11" s="23">
        <v>16</v>
      </c>
      <c r="R11" s="23">
        <v>17</v>
      </c>
      <c r="S11" s="23">
        <v>18</v>
      </c>
      <c r="T11" s="24">
        <v>19</v>
      </c>
      <c r="U11" s="25">
        <v>20</v>
      </c>
    </row>
    <row r="12" spans="1:21" s="1" customFormat="1" x14ac:dyDescent="0.3">
      <c r="A12" s="26">
        <v>1</v>
      </c>
      <c r="B12" s="27" t="s">
        <v>399</v>
      </c>
      <c r="C12" s="28"/>
      <c r="D12" s="29"/>
      <c r="E12" s="30"/>
      <c r="F12" s="30"/>
      <c r="G12" s="30"/>
      <c r="H12" s="30"/>
      <c r="I12" s="30"/>
      <c r="J12" s="31"/>
      <c r="K12" s="31"/>
      <c r="L12" s="31"/>
      <c r="M12" s="31"/>
      <c r="N12" s="32"/>
      <c r="O12" s="32"/>
      <c r="P12" s="33"/>
      <c r="Q12" s="33"/>
      <c r="R12" s="34"/>
      <c r="S12" s="34"/>
      <c r="T12" s="35"/>
      <c r="U12" s="36"/>
    </row>
    <row r="13" spans="1:21" s="1" customFormat="1" ht="18" customHeight="1" x14ac:dyDescent="0.3">
      <c r="A13" s="37">
        <v>1</v>
      </c>
      <c r="B13" s="38"/>
      <c r="C13" s="39"/>
      <c r="D13" s="40" t="s">
        <v>34</v>
      </c>
      <c r="E13" s="41">
        <v>250</v>
      </c>
      <c r="F13" s="41"/>
      <c r="G13" s="41"/>
      <c r="H13" s="41"/>
      <c r="I13" s="41">
        <v>350</v>
      </c>
      <c r="J13" s="41"/>
      <c r="K13" s="41">
        <v>250</v>
      </c>
      <c r="L13" s="41"/>
      <c r="M13" s="41">
        <v>250</v>
      </c>
      <c r="N13" s="42">
        <f>SUM(O13*E13)</f>
        <v>4000</v>
      </c>
      <c r="O13" s="43">
        <v>16</v>
      </c>
      <c r="P13" s="43">
        <f>SUM(Q13*K13)</f>
        <v>4000</v>
      </c>
      <c r="Q13" s="43">
        <v>16</v>
      </c>
      <c r="R13" s="44"/>
      <c r="S13" s="44"/>
      <c r="T13" s="45">
        <v>165</v>
      </c>
      <c r="U13" s="44"/>
    </row>
    <row r="14" spans="1:21" s="1" customFormat="1" ht="18" customHeight="1" x14ac:dyDescent="0.3">
      <c r="A14" s="37">
        <v>2</v>
      </c>
      <c r="B14" s="46"/>
      <c r="C14" s="47"/>
      <c r="D14" s="48" t="s">
        <v>35</v>
      </c>
      <c r="E14" s="49">
        <v>223</v>
      </c>
      <c r="F14" s="49"/>
      <c r="G14" s="49"/>
      <c r="H14" s="49"/>
      <c r="I14" s="49">
        <v>323</v>
      </c>
      <c r="J14" s="49"/>
      <c r="K14" s="49">
        <v>223</v>
      </c>
      <c r="L14" s="49"/>
      <c r="M14" s="49">
        <v>223</v>
      </c>
      <c r="N14" s="50">
        <f t="shared" ref="N14:N26" si="0">SUM(O14*E14)</f>
        <v>3568</v>
      </c>
      <c r="O14" s="51">
        <v>16</v>
      </c>
      <c r="P14" s="51">
        <f t="shared" ref="P14:P26" si="1">SUM(Q14*K14)</f>
        <v>3568</v>
      </c>
      <c r="Q14" s="51">
        <v>16</v>
      </c>
      <c r="R14" s="52"/>
      <c r="S14" s="52"/>
      <c r="T14" s="53">
        <v>140</v>
      </c>
      <c r="U14" s="52"/>
    </row>
    <row r="15" spans="1:21" s="1" customFormat="1" ht="18" customHeight="1" x14ac:dyDescent="0.3">
      <c r="A15" s="37">
        <v>3</v>
      </c>
      <c r="B15" s="46"/>
      <c r="C15" s="47"/>
      <c r="D15" s="48" t="s">
        <v>36</v>
      </c>
      <c r="E15" s="49">
        <v>102</v>
      </c>
      <c r="F15" s="49"/>
      <c r="G15" s="49"/>
      <c r="H15" s="49"/>
      <c r="I15" s="49">
        <v>202</v>
      </c>
      <c r="J15" s="49"/>
      <c r="K15" s="49">
        <v>102</v>
      </c>
      <c r="L15" s="49"/>
      <c r="M15" s="49">
        <v>102</v>
      </c>
      <c r="N15" s="50">
        <f t="shared" si="0"/>
        <v>1632</v>
      </c>
      <c r="O15" s="51">
        <v>16</v>
      </c>
      <c r="P15" s="51">
        <f t="shared" si="1"/>
        <v>1632</v>
      </c>
      <c r="Q15" s="51">
        <v>16</v>
      </c>
      <c r="R15" s="52"/>
      <c r="S15" s="52"/>
      <c r="T15" s="53">
        <v>74</v>
      </c>
      <c r="U15" s="52"/>
    </row>
    <row r="16" spans="1:21" s="1" customFormat="1" ht="18" customHeight="1" x14ac:dyDescent="0.3">
      <c r="A16" s="37">
        <v>4</v>
      </c>
      <c r="B16" s="46"/>
      <c r="C16" s="47"/>
      <c r="D16" s="48" t="s">
        <v>37</v>
      </c>
      <c r="E16" s="49">
        <v>153</v>
      </c>
      <c r="F16" s="49"/>
      <c r="G16" s="49"/>
      <c r="H16" s="49"/>
      <c r="I16" s="49">
        <v>253</v>
      </c>
      <c r="J16" s="49"/>
      <c r="K16" s="49">
        <v>153</v>
      </c>
      <c r="L16" s="49"/>
      <c r="M16" s="49">
        <v>153</v>
      </c>
      <c r="N16" s="50">
        <f t="shared" si="0"/>
        <v>2448</v>
      </c>
      <c r="O16" s="51">
        <v>16</v>
      </c>
      <c r="P16" s="51">
        <f t="shared" si="1"/>
        <v>2448</v>
      </c>
      <c r="Q16" s="51">
        <v>16</v>
      </c>
      <c r="R16" s="52"/>
      <c r="S16" s="52"/>
      <c r="T16" s="53">
        <v>95</v>
      </c>
      <c r="U16" s="52"/>
    </row>
    <row r="17" spans="1:21" s="1" customFormat="1" ht="18" customHeight="1" x14ac:dyDescent="0.3">
      <c r="A17" s="37">
        <v>5</v>
      </c>
      <c r="B17" s="46"/>
      <c r="C17" s="47"/>
      <c r="D17" s="48" t="s">
        <v>38</v>
      </c>
      <c r="E17" s="49">
        <v>91</v>
      </c>
      <c r="F17" s="49"/>
      <c r="G17" s="49"/>
      <c r="H17" s="49"/>
      <c r="I17" s="49">
        <v>91</v>
      </c>
      <c r="J17" s="49"/>
      <c r="K17" s="49">
        <v>91</v>
      </c>
      <c r="L17" s="49"/>
      <c r="M17" s="49">
        <v>91</v>
      </c>
      <c r="N17" s="50">
        <f t="shared" si="0"/>
        <v>1456</v>
      </c>
      <c r="O17" s="51">
        <v>16</v>
      </c>
      <c r="P17" s="51">
        <f t="shared" si="1"/>
        <v>1456</v>
      </c>
      <c r="Q17" s="51">
        <v>16</v>
      </c>
      <c r="R17" s="52"/>
      <c r="S17" s="52"/>
      <c r="T17" s="53">
        <v>43</v>
      </c>
      <c r="U17" s="52"/>
    </row>
    <row r="18" spans="1:21" s="1" customFormat="1" ht="18" customHeight="1" x14ac:dyDescent="0.3">
      <c r="A18" s="37">
        <v>6</v>
      </c>
      <c r="B18" s="46"/>
      <c r="C18" s="47"/>
      <c r="D18" s="48" t="s">
        <v>39</v>
      </c>
      <c r="E18" s="49">
        <v>103</v>
      </c>
      <c r="F18" s="49"/>
      <c r="G18" s="49"/>
      <c r="H18" s="49"/>
      <c r="I18" s="49">
        <v>103</v>
      </c>
      <c r="J18" s="49"/>
      <c r="K18" s="49">
        <v>103</v>
      </c>
      <c r="L18" s="49"/>
      <c r="M18" s="49">
        <v>103</v>
      </c>
      <c r="N18" s="50">
        <f t="shared" si="0"/>
        <v>1648</v>
      </c>
      <c r="O18" s="51">
        <v>16</v>
      </c>
      <c r="P18" s="51">
        <f t="shared" si="1"/>
        <v>1648</v>
      </c>
      <c r="Q18" s="51">
        <v>16</v>
      </c>
      <c r="R18" s="52"/>
      <c r="S18" s="52"/>
      <c r="T18" s="54">
        <v>50</v>
      </c>
      <c r="U18" s="55"/>
    </row>
    <row r="19" spans="1:21" s="1" customFormat="1" ht="18" customHeight="1" x14ac:dyDescent="0.3">
      <c r="A19" s="37">
        <v>7</v>
      </c>
      <c r="B19" s="46"/>
      <c r="C19" s="47"/>
      <c r="D19" s="48" t="s">
        <v>40</v>
      </c>
      <c r="E19" s="49">
        <v>38</v>
      </c>
      <c r="F19" s="49"/>
      <c r="G19" s="49"/>
      <c r="H19" s="49"/>
      <c r="I19" s="49">
        <v>38</v>
      </c>
      <c r="J19" s="49"/>
      <c r="K19" s="49">
        <v>38</v>
      </c>
      <c r="L19" s="49"/>
      <c r="M19" s="49">
        <v>38</v>
      </c>
      <c r="N19" s="50">
        <f t="shared" si="0"/>
        <v>608</v>
      </c>
      <c r="O19" s="51">
        <v>16</v>
      </c>
      <c r="P19" s="51">
        <f t="shared" si="1"/>
        <v>608</v>
      </c>
      <c r="Q19" s="51">
        <v>16</v>
      </c>
      <c r="R19" s="52"/>
      <c r="S19" s="52"/>
      <c r="T19" s="54">
        <v>17</v>
      </c>
      <c r="U19" s="55"/>
    </row>
    <row r="20" spans="1:21" s="1" customFormat="1" ht="18" customHeight="1" x14ac:dyDescent="0.3">
      <c r="A20" s="37">
        <v>8</v>
      </c>
      <c r="B20" s="46"/>
      <c r="C20" s="47"/>
      <c r="D20" s="48" t="s">
        <v>41</v>
      </c>
      <c r="E20" s="49">
        <v>135</v>
      </c>
      <c r="F20" s="49"/>
      <c r="G20" s="49"/>
      <c r="H20" s="49"/>
      <c r="I20" s="49">
        <v>155</v>
      </c>
      <c r="J20" s="49"/>
      <c r="K20" s="49">
        <v>135</v>
      </c>
      <c r="L20" s="49"/>
      <c r="M20" s="49">
        <v>135</v>
      </c>
      <c r="N20" s="50">
        <f t="shared" si="0"/>
        <v>2160</v>
      </c>
      <c r="O20" s="51">
        <v>16</v>
      </c>
      <c r="P20" s="51">
        <f t="shared" si="1"/>
        <v>2160</v>
      </c>
      <c r="Q20" s="51">
        <v>16</v>
      </c>
      <c r="R20" s="52"/>
      <c r="S20" s="52"/>
      <c r="T20" s="54">
        <v>68</v>
      </c>
      <c r="U20" s="55"/>
    </row>
    <row r="21" spans="1:21" s="1" customFormat="1" ht="18" customHeight="1" x14ac:dyDescent="0.3">
      <c r="A21" s="37">
        <v>9</v>
      </c>
      <c r="B21" s="46"/>
      <c r="C21" s="47"/>
      <c r="D21" s="48" t="s">
        <v>42</v>
      </c>
      <c r="E21" s="49">
        <v>96</v>
      </c>
      <c r="F21" s="49"/>
      <c r="G21" s="49"/>
      <c r="H21" s="49"/>
      <c r="I21" s="49">
        <v>96</v>
      </c>
      <c r="J21" s="49"/>
      <c r="K21" s="49">
        <v>96</v>
      </c>
      <c r="L21" s="49"/>
      <c r="M21" s="49">
        <v>96</v>
      </c>
      <c r="N21" s="50">
        <f t="shared" si="0"/>
        <v>1536</v>
      </c>
      <c r="O21" s="51">
        <v>16</v>
      </c>
      <c r="P21" s="51">
        <f t="shared" si="1"/>
        <v>1536</v>
      </c>
      <c r="Q21" s="51">
        <v>16</v>
      </c>
      <c r="R21" s="52"/>
      <c r="S21" s="52"/>
      <c r="T21" s="54">
        <v>45</v>
      </c>
      <c r="U21" s="55"/>
    </row>
    <row r="22" spans="1:21" s="1" customFormat="1" ht="18" customHeight="1" x14ac:dyDescent="0.3">
      <c r="A22" s="37">
        <v>10</v>
      </c>
      <c r="B22" s="46"/>
      <c r="C22" s="47"/>
      <c r="D22" s="48" t="s">
        <v>43</v>
      </c>
      <c r="E22" s="49">
        <v>53</v>
      </c>
      <c r="F22" s="49"/>
      <c r="G22" s="49"/>
      <c r="H22" s="49"/>
      <c r="I22" s="49">
        <v>53</v>
      </c>
      <c r="J22" s="49"/>
      <c r="K22" s="49">
        <v>53</v>
      </c>
      <c r="L22" s="49"/>
      <c r="M22" s="49">
        <v>53</v>
      </c>
      <c r="N22" s="50">
        <f t="shared" si="0"/>
        <v>848</v>
      </c>
      <c r="O22" s="51">
        <v>16</v>
      </c>
      <c r="P22" s="51">
        <f t="shared" si="1"/>
        <v>848</v>
      </c>
      <c r="Q22" s="51">
        <v>16</v>
      </c>
      <c r="R22" s="52"/>
      <c r="S22" s="52"/>
      <c r="T22" s="54">
        <v>34</v>
      </c>
      <c r="U22" s="55"/>
    </row>
    <row r="23" spans="1:21" s="1" customFormat="1" ht="18" customHeight="1" x14ac:dyDescent="0.3">
      <c r="A23" s="37">
        <v>11</v>
      </c>
      <c r="B23" s="46"/>
      <c r="C23" s="47"/>
      <c r="D23" s="48" t="s">
        <v>44</v>
      </c>
      <c r="E23" s="49">
        <v>150</v>
      </c>
      <c r="F23" s="49"/>
      <c r="G23" s="49"/>
      <c r="H23" s="49"/>
      <c r="I23" s="49">
        <v>150</v>
      </c>
      <c r="J23" s="49">
        <v>50</v>
      </c>
      <c r="K23" s="49">
        <v>100</v>
      </c>
      <c r="L23" s="49"/>
      <c r="M23" s="49">
        <v>150</v>
      </c>
      <c r="N23" s="50">
        <f t="shared" si="0"/>
        <v>2400</v>
      </c>
      <c r="O23" s="51">
        <v>16</v>
      </c>
      <c r="P23" s="51">
        <f t="shared" si="1"/>
        <v>1600</v>
      </c>
      <c r="Q23" s="51">
        <v>16</v>
      </c>
      <c r="R23" s="52"/>
      <c r="S23" s="52"/>
      <c r="T23" s="53">
        <v>65</v>
      </c>
      <c r="U23" s="52"/>
    </row>
    <row r="24" spans="1:21" s="1" customFormat="1" ht="18" customHeight="1" x14ac:dyDescent="0.3">
      <c r="A24" s="37">
        <v>12</v>
      </c>
      <c r="B24" s="46"/>
      <c r="C24" s="47"/>
      <c r="D24" s="48" t="s">
        <v>45</v>
      </c>
      <c r="E24" s="49">
        <v>47</v>
      </c>
      <c r="F24" s="49"/>
      <c r="G24" s="49"/>
      <c r="H24" s="49"/>
      <c r="I24" s="49">
        <v>77</v>
      </c>
      <c r="J24" s="49"/>
      <c r="K24" s="49">
        <v>47</v>
      </c>
      <c r="L24" s="49"/>
      <c r="M24" s="49">
        <v>47</v>
      </c>
      <c r="N24" s="50">
        <f t="shared" si="0"/>
        <v>752</v>
      </c>
      <c r="O24" s="51">
        <v>16</v>
      </c>
      <c r="P24" s="51">
        <f t="shared" si="1"/>
        <v>752</v>
      </c>
      <c r="Q24" s="51">
        <v>16</v>
      </c>
      <c r="R24" s="52"/>
      <c r="S24" s="52"/>
      <c r="T24" s="53">
        <v>38</v>
      </c>
      <c r="U24" s="52"/>
    </row>
    <row r="25" spans="1:21" s="1" customFormat="1" ht="18" customHeight="1" x14ac:dyDescent="0.3">
      <c r="A25" s="37">
        <v>13</v>
      </c>
      <c r="B25" s="46"/>
      <c r="C25" s="47"/>
      <c r="D25" s="48" t="s">
        <v>46</v>
      </c>
      <c r="E25" s="49">
        <v>22</v>
      </c>
      <c r="F25" s="49"/>
      <c r="G25" s="49"/>
      <c r="H25" s="49"/>
      <c r="I25" s="49">
        <v>22</v>
      </c>
      <c r="J25" s="49"/>
      <c r="K25" s="49">
        <v>22</v>
      </c>
      <c r="L25" s="49"/>
      <c r="M25" s="49">
        <v>22</v>
      </c>
      <c r="N25" s="50">
        <f t="shared" si="0"/>
        <v>352</v>
      </c>
      <c r="O25" s="51">
        <v>16</v>
      </c>
      <c r="P25" s="51">
        <f t="shared" si="1"/>
        <v>352</v>
      </c>
      <c r="Q25" s="51">
        <v>16</v>
      </c>
      <c r="R25" s="52"/>
      <c r="S25" s="52"/>
      <c r="T25" s="53">
        <v>16</v>
      </c>
      <c r="U25" s="52"/>
    </row>
    <row r="26" spans="1:21" s="1" customFormat="1" ht="18" customHeight="1" x14ac:dyDescent="0.3">
      <c r="A26" s="37">
        <v>14</v>
      </c>
      <c r="B26" s="56"/>
      <c r="C26" s="57"/>
      <c r="D26" s="58" t="s">
        <v>47</v>
      </c>
      <c r="E26" s="59">
        <v>120</v>
      </c>
      <c r="F26" s="59"/>
      <c r="G26" s="59"/>
      <c r="H26" s="59"/>
      <c r="I26" s="59">
        <v>120</v>
      </c>
      <c r="J26" s="59"/>
      <c r="K26" s="59">
        <v>120</v>
      </c>
      <c r="L26" s="59"/>
      <c r="M26" s="59">
        <v>120</v>
      </c>
      <c r="N26" s="60">
        <f t="shared" si="0"/>
        <v>1920</v>
      </c>
      <c r="O26" s="61">
        <v>16</v>
      </c>
      <c r="P26" s="61">
        <f t="shared" si="1"/>
        <v>1920</v>
      </c>
      <c r="Q26" s="61">
        <v>16</v>
      </c>
      <c r="R26" s="62"/>
      <c r="S26" s="62"/>
      <c r="T26" s="63">
        <v>55</v>
      </c>
      <c r="U26" s="64"/>
    </row>
    <row r="27" spans="1:21" s="1" customFormat="1" ht="18" customHeight="1" x14ac:dyDescent="0.3">
      <c r="A27" s="65"/>
      <c r="B27" s="294" t="s">
        <v>48</v>
      </c>
      <c r="C27" s="295"/>
      <c r="D27" s="296"/>
      <c r="E27" s="66">
        <f>SUM(E13:E26)</f>
        <v>1583</v>
      </c>
      <c r="F27" s="66">
        <v>0</v>
      </c>
      <c r="G27" s="66">
        <f t="shared" ref="G27:M27" si="2">SUM(G13:G26)</f>
        <v>0</v>
      </c>
      <c r="H27" s="66">
        <f t="shared" si="2"/>
        <v>0</v>
      </c>
      <c r="I27" s="67">
        <f t="shared" si="2"/>
        <v>2033</v>
      </c>
      <c r="J27" s="67">
        <f t="shared" si="2"/>
        <v>50</v>
      </c>
      <c r="K27" s="67">
        <f t="shared" si="2"/>
        <v>1533</v>
      </c>
      <c r="L27" s="67">
        <f t="shared" si="2"/>
        <v>0</v>
      </c>
      <c r="M27" s="67">
        <f t="shared" si="2"/>
        <v>1583</v>
      </c>
      <c r="N27" s="68">
        <f>SUM(N13:N26)</f>
        <v>25328</v>
      </c>
      <c r="O27" s="68"/>
      <c r="P27" s="68">
        <f>SUM(P13:P26)</f>
        <v>24528</v>
      </c>
      <c r="Q27" s="68"/>
      <c r="R27" s="69"/>
      <c r="S27" s="69"/>
      <c r="T27" s="70">
        <f>SUM(T13:T26)</f>
        <v>905</v>
      </c>
      <c r="U27" s="71"/>
    </row>
  </sheetData>
  <mergeCells count="11">
    <mergeCell ref="A8:A10"/>
    <mergeCell ref="B8:B10"/>
    <mergeCell ref="D8:D10"/>
    <mergeCell ref="E8:I9"/>
    <mergeCell ref="J8:M9"/>
    <mergeCell ref="P8:Q9"/>
    <mergeCell ref="R8:S9"/>
    <mergeCell ref="T8:T10"/>
    <mergeCell ref="U8:U10"/>
    <mergeCell ref="B27:D27"/>
    <mergeCell ref="N8:O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workbookViewId="0">
      <selection sqref="A1:XFD29"/>
    </sheetView>
  </sheetViews>
  <sheetFormatPr defaultRowHeight="14.4" x14ac:dyDescent="0.3"/>
  <sheetData>
    <row r="1" spans="1:21" s="1" customFormat="1" ht="15.6" x14ac:dyDescent="0.3">
      <c r="B1" s="4" t="s">
        <v>0</v>
      </c>
      <c r="C1" s="4" t="s">
        <v>1</v>
      </c>
      <c r="D1" s="5" t="s">
        <v>2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3"/>
    </row>
    <row r="2" spans="1:21" s="1" customFormat="1" ht="15.6" x14ac:dyDescent="0.3">
      <c r="B2" s="4" t="s">
        <v>3</v>
      </c>
      <c r="C2" s="4" t="s">
        <v>1</v>
      </c>
      <c r="D2" s="5" t="s">
        <v>134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3"/>
    </row>
    <row r="3" spans="1:21" s="1" customFormat="1" ht="15.6" x14ac:dyDescent="0.3">
      <c r="B3" s="4" t="s">
        <v>5</v>
      </c>
      <c r="C3" s="4" t="s">
        <v>1</v>
      </c>
      <c r="D3" s="7" t="s">
        <v>135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</row>
    <row r="4" spans="1:21" s="1" customFormat="1" ht="15.6" x14ac:dyDescent="0.3">
      <c r="B4" s="4" t="s">
        <v>7</v>
      </c>
      <c r="C4" s="4" t="s">
        <v>1</v>
      </c>
      <c r="D4" s="9" t="s">
        <v>8</v>
      </c>
      <c r="E4" s="10"/>
      <c r="F4" s="10"/>
      <c r="G4" s="10"/>
      <c r="H4" s="10"/>
      <c r="I4" s="10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</row>
    <row r="5" spans="1:21" s="1" customFormat="1" ht="15.6" x14ac:dyDescent="0.3">
      <c r="B5" s="4" t="s">
        <v>9</v>
      </c>
      <c r="C5" s="4" t="s">
        <v>1</v>
      </c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"/>
    </row>
    <row r="6" spans="1:21" s="1" customFormat="1" x14ac:dyDescent="0.3"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</row>
    <row r="7" spans="1:21" s="1" customFormat="1" x14ac:dyDescent="0.3">
      <c r="A7" s="297" t="s">
        <v>10</v>
      </c>
      <c r="B7" s="300" t="s">
        <v>3</v>
      </c>
      <c r="C7" s="11"/>
      <c r="D7" s="303" t="s">
        <v>11</v>
      </c>
      <c r="E7" s="300" t="s">
        <v>12</v>
      </c>
      <c r="F7" s="306"/>
      <c r="G7" s="306"/>
      <c r="H7" s="306"/>
      <c r="I7" s="307"/>
      <c r="J7" s="284" t="s">
        <v>13</v>
      </c>
      <c r="K7" s="310"/>
      <c r="L7" s="310"/>
      <c r="M7" s="311"/>
      <c r="N7" s="284" t="s">
        <v>14</v>
      </c>
      <c r="O7" s="285"/>
      <c r="P7" s="284" t="s">
        <v>15</v>
      </c>
      <c r="Q7" s="285"/>
      <c r="R7" s="284" t="s">
        <v>16</v>
      </c>
      <c r="S7" s="285"/>
      <c r="T7" s="288" t="s">
        <v>17</v>
      </c>
      <c r="U7" s="291" t="s">
        <v>18</v>
      </c>
    </row>
    <row r="8" spans="1:21" s="1" customFormat="1" x14ac:dyDescent="0.3">
      <c r="A8" s="298"/>
      <c r="B8" s="301"/>
      <c r="C8" s="12"/>
      <c r="D8" s="304"/>
      <c r="E8" s="302"/>
      <c r="F8" s="308"/>
      <c r="G8" s="308"/>
      <c r="H8" s="308"/>
      <c r="I8" s="309"/>
      <c r="J8" s="312"/>
      <c r="K8" s="313"/>
      <c r="L8" s="313"/>
      <c r="M8" s="314"/>
      <c r="N8" s="286"/>
      <c r="O8" s="287"/>
      <c r="P8" s="286"/>
      <c r="Q8" s="287"/>
      <c r="R8" s="286"/>
      <c r="S8" s="287"/>
      <c r="T8" s="289"/>
      <c r="U8" s="292"/>
    </row>
    <row r="9" spans="1:21" s="1" customFormat="1" ht="57.6" x14ac:dyDescent="0.3">
      <c r="A9" s="299"/>
      <c r="B9" s="302"/>
      <c r="C9" s="13"/>
      <c r="D9" s="305"/>
      <c r="E9" s="14" t="s">
        <v>19</v>
      </c>
      <c r="F9" s="14" t="s">
        <v>20</v>
      </c>
      <c r="G9" s="14" t="s">
        <v>21</v>
      </c>
      <c r="H9" s="14" t="s">
        <v>22</v>
      </c>
      <c r="I9" s="14" t="s">
        <v>23</v>
      </c>
      <c r="J9" s="15" t="s">
        <v>24</v>
      </c>
      <c r="K9" s="15" t="s">
        <v>25</v>
      </c>
      <c r="L9" s="16" t="s">
        <v>26</v>
      </c>
      <c r="M9" s="15" t="s">
        <v>23</v>
      </c>
      <c r="N9" s="15" t="s">
        <v>27</v>
      </c>
      <c r="O9" s="17" t="s">
        <v>28</v>
      </c>
      <c r="P9" s="15" t="s">
        <v>27</v>
      </c>
      <c r="Q9" s="18" t="s">
        <v>28</v>
      </c>
      <c r="R9" s="15" t="s">
        <v>29</v>
      </c>
      <c r="S9" s="17" t="s">
        <v>30</v>
      </c>
      <c r="T9" s="290"/>
      <c r="U9" s="293"/>
    </row>
    <row r="10" spans="1:21" s="1" customFormat="1" x14ac:dyDescent="0.3">
      <c r="A10" s="19">
        <v>1</v>
      </c>
      <c r="B10" s="20" t="s">
        <v>31</v>
      </c>
      <c r="C10" s="21"/>
      <c r="D10" s="22" t="s">
        <v>32</v>
      </c>
      <c r="E10" s="22">
        <v>4</v>
      </c>
      <c r="F10" s="22">
        <v>5</v>
      </c>
      <c r="G10" s="22">
        <v>6</v>
      </c>
      <c r="H10" s="22">
        <v>7</v>
      </c>
      <c r="I10" s="22">
        <v>8</v>
      </c>
      <c r="J10" s="23">
        <v>9</v>
      </c>
      <c r="K10" s="23">
        <v>10</v>
      </c>
      <c r="L10" s="23">
        <v>11</v>
      </c>
      <c r="M10" s="23">
        <v>12</v>
      </c>
      <c r="N10" s="23">
        <v>13</v>
      </c>
      <c r="O10" s="23">
        <v>14</v>
      </c>
      <c r="P10" s="23">
        <v>15</v>
      </c>
      <c r="Q10" s="23">
        <v>16</v>
      </c>
      <c r="R10" s="23">
        <v>17</v>
      </c>
      <c r="S10" s="23">
        <v>18</v>
      </c>
      <c r="T10" s="24">
        <v>19</v>
      </c>
      <c r="U10" s="25">
        <v>20</v>
      </c>
    </row>
    <row r="11" spans="1:21" s="1" customFormat="1" x14ac:dyDescent="0.3">
      <c r="A11" s="26">
        <v>1</v>
      </c>
      <c r="B11" s="27" t="s">
        <v>136</v>
      </c>
      <c r="C11" s="28"/>
      <c r="D11" s="29"/>
      <c r="E11" s="30"/>
      <c r="F11" s="30"/>
      <c r="G11" s="30"/>
      <c r="H11" s="30"/>
      <c r="I11" s="30"/>
      <c r="J11" s="31"/>
      <c r="K11" s="31"/>
      <c r="L11" s="31"/>
      <c r="M11" s="31"/>
      <c r="N11" s="32"/>
      <c r="O11" s="32"/>
      <c r="P11" s="33"/>
      <c r="Q11" s="33"/>
      <c r="R11" s="34"/>
      <c r="S11" s="34"/>
      <c r="T11" s="35"/>
      <c r="U11" s="36"/>
    </row>
    <row r="12" spans="1:21" s="1" customFormat="1" ht="18" customHeight="1" x14ac:dyDescent="0.3">
      <c r="A12" s="37">
        <v>1</v>
      </c>
      <c r="B12" s="38"/>
      <c r="C12" s="39"/>
      <c r="D12" s="89" t="s">
        <v>137</v>
      </c>
      <c r="E12" s="90">
        <v>400</v>
      </c>
      <c r="F12" s="90"/>
      <c r="G12" s="90"/>
      <c r="H12" s="90"/>
      <c r="I12" s="90">
        <f>SUM(E12:H12)</f>
        <v>400</v>
      </c>
      <c r="J12" s="90">
        <v>50</v>
      </c>
      <c r="K12" s="90">
        <v>350</v>
      </c>
      <c r="L12" s="90"/>
      <c r="M12" s="91">
        <f>SUM(J12:K12)</f>
        <v>400</v>
      </c>
      <c r="N12" s="91">
        <v>4200</v>
      </c>
      <c r="O12" s="91">
        <v>12</v>
      </c>
      <c r="P12" s="91">
        <v>3850</v>
      </c>
      <c r="Q12" s="91">
        <v>11</v>
      </c>
      <c r="R12" s="91" t="s">
        <v>138</v>
      </c>
      <c r="S12" s="91" t="s">
        <v>139</v>
      </c>
      <c r="T12" s="92">
        <v>200</v>
      </c>
      <c r="U12" s="90"/>
    </row>
    <row r="13" spans="1:21" s="1" customFormat="1" ht="18" customHeight="1" x14ac:dyDescent="0.3">
      <c r="A13" s="37">
        <v>2</v>
      </c>
      <c r="B13" s="46"/>
      <c r="C13" s="47"/>
      <c r="D13" s="93" t="s">
        <v>140</v>
      </c>
      <c r="E13" s="94">
        <v>500</v>
      </c>
      <c r="F13" s="94"/>
      <c r="G13" s="94"/>
      <c r="H13" s="94"/>
      <c r="I13" s="94">
        <f t="shared" ref="I13:I26" si="0">SUM(E13:H13)</f>
        <v>500</v>
      </c>
      <c r="J13" s="94">
        <v>75</v>
      </c>
      <c r="K13" s="94">
        <v>425</v>
      </c>
      <c r="L13" s="94"/>
      <c r="M13" s="95">
        <f t="shared" ref="M13:M26" si="1">SUM(J13:K13)</f>
        <v>500</v>
      </c>
      <c r="N13" s="95">
        <v>4675</v>
      </c>
      <c r="O13" s="95">
        <v>11</v>
      </c>
      <c r="P13" s="95">
        <v>5100</v>
      </c>
      <c r="Q13" s="95">
        <v>12</v>
      </c>
      <c r="R13" s="95" t="s">
        <v>141</v>
      </c>
      <c r="S13" s="95" t="s">
        <v>142</v>
      </c>
      <c r="T13" s="96">
        <v>280</v>
      </c>
      <c r="U13" s="94"/>
    </row>
    <row r="14" spans="1:21" s="1" customFormat="1" ht="18" customHeight="1" x14ac:dyDescent="0.3">
      <c r="A14" s="37">
        <v>3</v>
      </c>
      <c r="B14" s="46"/>
      <c r="C14" s="47"/>
      <c r="D14" s="93" t="s">
        <v>143</v>
      </c>
      <c r="E14" s="94">
        <v>445</v>
      </c>
      <c r="F14" s="94"/>
      <c r="G14" s="94">
        <v>5</v>
      </c>
      <c r="H14" s="94"/>
      <c r="I14" s="94">
        <f t="shared" si="0"/>
        <v>450</v>
      </c>
      <c r="J14" s="94">
        <v>75</v>
      </c>
      <c r="K14" s="94">
        <v>375</v>
      </c>
      <c r="L14" s="94"/>
      <c r="M14" s="95">
        <f t="shared" si="1"/>
        <v>450</v>
      </c>
      <c r="N14" s="95">
        <v>4125</v>
      </c>
      <c r="O14" s="95">
        <v>11</v>
      </c>
      <c r="P14" s="95">
        <v>4125</v>
      </c>
      <c r="Q14" s="95">
        <v>11</v>
      </c>
      <c r="R14" s="95" t="s">
        <v>144</v>
      </c>
      <c r="S14" s="95" t="s">
        <v>145</v>
      </c>
      <c r="T14" s="96">
        <v>250</v>
      </c>
      <c r="U14" s="94"/>
    </row>
    <row r="15" spans="1:21" s="1" customFormat="1" ht="18" customHeight="1" x14ac:dyDescent="0.3">
      <c r="A15" s="37">
        <v>4</v>
      </c>
      <c r="B15" s="46"/>
      <c r="C15" s="47"/>
      <c r="D15" s="93" t="s">
        <v>146</v>
      </c>
      <c r="E15" s="94">
        <v>450</v>
      </c>
      <c r="F15" s="94"/>
      <c r="G15" s="94"/>
      <c r="H15" s="94"/>
      <c r="I15" s="94">
        <f t="shared" si="0"/>
        <v>450</v>
      </c>
      <c r="J15" s="94">
        <v>55</v>
      </c>
      <c r="K15" s="94">
        <v>395</v>
      </c>
      <c r="L15" s="94"/>
      <c r="M15" s="95">
        <f t="shared" si="1"/>
        <v>450</v>
      </c>
      <c r="N15" s="95">
        <v>6020</v>
      </c>
      <c r="O15" s="95">
        <v>16</v>
      </c>
      <c r="P15" s="95">
        <v>5925</v>
      </c>
      <c r="Q15" s="95">
        <v>15</v>
      </c>
      <c r="R15" s="95" t="s">
        <v>147</v>
      </c>
      <c r="S15" s="95" t="s">
        <v>148</v>
      </c>
      <c r="T15" s="96">
        <v>230</v>
      </c>
      <c r="U15" s="94"/>
    </row>
    <row r="16" spans="1:21" s="1" customFormat="1" ht="18" customHeight="1" x14ac:dyDescent="0.3">
      <c r="A16" s="37">
        <v>5</v>
      </c>
      <c r="B16" s="46"/>
      <c r="C16" s="47"/>
      <c r="D16" s="93" t="s">
        <v>149</v>
      </c>
      <c r="E16" s="94">
        <v>800</v>
      </c>
      <c r="F16" s="94"/>
      <c r="G16" s="94"/>
      <c r="H16" s="94"/>
      <c r="I16" s="94">
        <f t="shared" si="0"/>
        <v>800</v>
      </c>
      <c r="J16" s="94">
        <v>120</v>
      </c>
      <c r="K16" s="94">
        <v>680</v>
      </c>
      <c r="L16" s="94"/>
      <c r="M16" s="95">
        <f t="shared" si="1"/>
        <v>800</v>
      </c>
      <c r="N16" s="95">
        <v>10880</v>
      </c>
      <c r="O16" s="95">
        <v>16</v>
      </c>
      <c r="P16" s="95">
        <v>11560</v>
      </c>
      <c r="Q16" s="95">
        <v>17</v>
      </c>
      <c r="R16" s="95" t="s">
        <v>150</v>
      </c>
      <c r="S16" s="95" t="s">
        <v>151</v>
      </c>
      <c r="T16" s="96">
        <v>300</v>
      </c>
      <c r="U16" s="94"/>
    </row>
    <row r="17" spans="1:21" s="1" customFormat="1" ht="18" customHeight="1" x14ac:dyDescent="0.3">
      <c r="A17" s="37">
        <v>6</v>
      </c>
      <c r="B17" s="46"/>
      <c r="C17" s="47"/>
      <c r="D17" s="93" t="s">
        <v>152</v>
      </c>
      <c r="E17" s="94">
        <v>590</v>
      </c>
      <c r="F17" s="94"/>
      <c r="G17" s="94">
        <v>10</v>
      </c>
      <c r="H17" s="94"/>
      <c r="I17" s="94">
        <f t="shared" si="0"/>
        <v>600</v>
      </c>
      <c r="J17" s="94">
        <v>75</v>
      </c>
      <c r="K17" s="94">
        <v>525</v>
      </c>
      <c r="L17" s="94"/>
      <c r="M17" s="95">
        <f t="shared" si="1"/>
        <v>600</v>
      </c>
      <c r="N17" s="95">
        <v>7875</v>
      </c>
      <c r="O17" s="95">
        <v>15</v>
      </c>
      <c r="P17" s="95">
        <v>7875</v>
      </c>
      <c r="Q17" s="95">
        <v>15</v>
      </c>
      <c r="R17" s="95" t="s">
        <v>153</v>
      </c>
      <c r="S17" s="95" t="s">
        <v>154</v>
      </c>
      <c r="T17" s="97">
        <v>200</v>
      </c>
      <c r="U17" s="94"/>
    </row>
    <row r="18" spans="1:21" s="1" customFormat="1" ht="18" customHeight="1" x14ac:dyDescent="0.3">
      <c r="A18" s="37">
        <v>7</v>
      </c>
      <c r="B18" s="46"/>
      <c r="C18" s="47"/>
      <c r="D18" s="93" t="s">
        <v>155</v>
      </c>
      <c r="E18" s="94">
        <v>500</v>
      </c>
      <c r="F18" s="94"/>
      <c r="G18" s="94"/>
      <c r="H18" s="94"/>
      <c r="I18" s="94">
        <f t="shared" si="0"/>
        <v>500</v>
      </c>
      <c r="J18" s="94">
        <v>25</v>
      </c>
      <c r="K18" s="94">
        <v>475</v>
      </c>
      <c r="L18" s="94"/>
      <c r="M18" s="95">
        <f t="shared" si="1"/>
        <v>500</v>
      </c>
      <c r="N18" s="95">
        <v>6650</v>
      </c>
      <c r="O18" s="95">
        <v>14</v>
      </c>
      <c r="P18" s="95">
        <v>6175</v>
      </c>
      <c r="Q18" s="95">
        <v>13</v>
      </c>
      <c r="R18" s="95" t="s">
        <v>156</v>
      </c>
      <c r="S18" s="95" t="s">
        <v>157</v>
      </c>
      <c r="T18" s="97">
        <v>280</v>
      </c>
      <c r="U18" s="94"/>
    </row>
    <row r="19" spans="1:21" s="1" customFormat="1" ht="18" customHeight="1" x14ac:dyDescent="0.3">
      <c r="A19" s="37">
        <v>8</v>
      </c>
      <c r="B19" s="46"/>
      <c r="C19" s="47"/>
      <c r="D19" s="93" t="s">
        <v>158</v>
      </c>
      <c r="E19" s="94">
        <v>400</v>
      </c>
      <c r="F19" s="94"/>
      <c r="G19" s="94"/>
      <c r="H19" s="94"/>
      <c r="I19" s="94">
        <f t="shared" si="0"/>
        <v>400</v>
      </c>
      <c r="J19" s="94">
        <v>35</v>
      </c>
      <c r="K19" s="94">
        <v>365</v>
      </c>
      <c r="L19" s="94"/>
      <c r="M19" s="95">
        <f t="shared" si="1"/>
        <v>400</v>
      </c>
      <c r="N19" s="95">
        <v>5110</v>
      </c>
      <c r="O19" s="95">
        <v>14</v>
      </c>
      <c r="P19" s="95">
        <v>6475</v>
      </c>
      <c r="Q19" s="95">
        <v>15</v>
      </c>
      <c r="R19" s="95" t="s">
        <v>159</v>
      </c>
      <c r="S19" s="95" t="s">
        <v>160</v>
      </c>
      <c r="T19" s="97">
        <v>215</v>
      </c>
      <c r="U19" s="94"/>
    </row>
    <row r="20" spans="1:21" s="1" customFormat="1" ht="18" customHeight="1" x14ac:dyDescent="0.3">
      <c r="A20" s="37">
        <v>9</v>
      </c>
      <c r="B20" s="46"/>
      <c r="C20" s="47"/>
      <c r="D20" s="93" t="s">
        <v>161</v>
      </c>
      <c r="E20" s="94">
        <v>345</v>
      </c>
      <c r="F20" s="94"/>
      <c r="G20" s="94">
        <v>5</v>
      </c>
      <c r="H20" s="94"/>
      <c r="I20" s="94">
        <f t="shared" si="0"/>
        <v>350</v>
      </c>
      <c r="J20" s="94">
        <v>10</v>
      </c>
      <c r="K20" s="94">
        <v>340</v>
      </c>
      <c r="L20" s="94"/>
      <c r="M20" s="95">
        <f t="shared" si="1"/>
        <v>350</v>
      </c>
      <c r="N20" s="95">
        <v>4760</v>
      </c>
      <c r="O20" s="95">
        <v>14</v>
      </c>
      <c r="P20" s="95">
        <v>4760</v>
      </c>
      <c r="Q20" s="95">
        <v>14</v>
      </c>
      <c r="R20" s="95" t="s">
        <v>162</v>
      </c>
      <c r="S20" s="95" t="s">
        <v>163</v>
      </c>
      <c r="T20" s="97">
        <v>150</v>
      </c>
      <c r="U20" s="94"/>
    </row>
    <row r="21" spans="1:21" s="1" customFormat="1" ht="18" customHeight="1" x14ac:dyDescent="0.3">
      <c r="A21" s="37">
        <v>10</v>
      </c>
      <c r="B21" s="46"/>
      <c r="C21" s="47"/>
      <c r="D21" s="93" t="s">
        <v>164</v>
      </c>
      <c r="E21" s="94">
        <v>560</v>
      </c>
      <c r="F21" s="94"/>
      <c r="G21" s="94"/>
      <c r="H21" s="94"/>
      <c r="I21" s="94">
        <f t="shared" si="0"/>
        <v>560</v>
      </c>
      <c r="J21" s="94">
        <v>70</v>
      </c>
      <c r="K21" s="94">
        <v>490</v>
      </c>
      <c r="L21" s="94"/>
      <c r="M21" s="95">
        <f t="shared" si="1"/>
        <v>560</v>
      </c>
      <c r="N21" s="95">
        <v>6860</v>
      </c>
      <c r="O21" s="95">
        <v>14</v>
      </c>
      <c r="P21" s="95">
        <v>6370</v>
      </c>
      <c r="Q21" s="95">
        <v>13</v>
      </c>
      <c r="R21" s="95" t="s">
        <v>165</v>
      </c>
      <c r="S21" s="95" t="s">
        <v>166</v>
      </c>
      <c r="T21" s="97">
        <v>186</v>
      </c>
      <c r="U21" s="94"/>
    </row>
    <row r="22" spans="1:21" s="1" customFormat="1" ht="18" customHeight="1" x14ac:dyDescent="0.3">
      <c r="A22" s="37">
        <v>11</v>
      </c>
      <c r="B22" s="46"/>
      <c r="C22" s="47"/>
      <c r="D22" s="93" t="s">
        <v>167</v>
      </c>
      <c r="E22" s="94">
        <v>557</v>
      </c>
      <c r="F22" s="94"/>
      <c r="G22" s="94"/>
      <c r="H22" s="94"/>
      <c r="I22" s="94">
        <f t="shared" si="0"/>
        <v>557</v>
      </c>
      <c r="J22" s="94">
        <v>62</v>
      </c>
      <c r="K22" s="94">
        <v>495</v>
      </c>
      <c r="L22" s="94"/>
      <c r="M22" s="95">
        <f t="shared" si="1"/>
        <v>557</v>
      </c>
      <c r="N22" s="95">
        <v>6435</v>
      </c>
      <c r="O22" s="95">
        <v>13</v>
      </c>
      <c r="P22" s="95">
        <v>6435</v>
      </c>
      <c r="Q22" s="95">
        <v>13</v>
      </c>
      <c r="R22" s="95" t="s">
        <v>168</v>
      </c>
      <c r="S22" s="95" t="s">
        <v>169</v>
      </c>
      <c r="T22" s="96">
        <v>185</v>
      </c>
      <c r="U22" s="94"/>
    </row>
    <row r="23" spans="1:21" s="1" customFormat="1" ht="18" customHeight="1" x14ac:dyDescent="0.3">
      <c r="A23" s="37">
        <v>12</v>
      </c>
      <c r="B23" s="46"/>
      <c r="C23" s="47"/>
      <c r="D23" s="93" t="s">
        <v>170</v>
      </c>
      <c r="E23" s="94">
        <v>460</v>
      </c>
      <c r="F23" s="94"/>
      <c r="G23" s="94">
        <v>10</v>
      </c>
      <c r="H23" s="94"/>
      <c r="I23" s="94">
        <f t="shared" si="0"/>
        <v>470</v>
      </c>
      <c r="J23" s="94">
        <v>95</v>
      </c>
      <c r="K23" s="94">
        <v>375</v>
      </c>
      <c r="L23" s="94"/>
      <c r="M23" s="95">
        <f t="shared" si="1"/>
        <v>470</v>
      </c>
      <c r="N23" s="95">
        <v>4875</v>
      </c>
      <c r="O23" s="95">
        <v>13</v>
      </c>
      <c r="P23" s="95">
        <v>4875</v>
      </c>
      <c r="Q23" s="95">
        <v>13</v>
      </c>
      <c r="R23" s="95" t="s">
        <v>171</v>
      </c>
      <c r="S23" s="95" t="s">
        <v>172</v>
      </c>
      <c r="T23" s="96">
        <v>235</v>
      </c>
      <c r="U23" s="94"/>
    </row>
    <row r="24" spans="1:21" s="1" customFormat="1" ht="18" customHeight="1" x14ac:dyDescent="0.3">
      <c r="A24" s="37">
        <v>13</v>
      </c>
      <c r="B24" s="46"/>
      <c r="C24" s="47"/>
      <c r="D24" s="93" t="s">
        <v>173</v>
      </c>
      <c r="E24" s="94">
        <v>777</v>
      </c>
      <c r="F24" s="94"/>
      <c r="G24" s="94">
        <v>25</v>
      </c>
      <c r="H24" s="94"/>
      <c r="I24" s="94">
        <f t="shared" si="0"/>
        <v>802</v>
      </c>
      <c r="J24" s="94">
        <v>122</v>
      </c>
      <c r="K24" s="94">
        <v>680</v>
      </c>
      <c r="L24" s="94"/>
      <c r="M24" s="95">
        <f t="shared" si="1"/>
        <v>802</v>
      </c>
      <c r="N24" s="95">
        <v>9520</v>
      </c>
      <c r="O24" s="95">
        <v>14</v>
      </c>
      <c r="P24" s="95">
        <v>9520</v>
      </c>
      <c r="Q24" s="95">
        <v>14</v>
      </c>
      <c r="R24" s="95" t="s">
        <v>174</v>
      </c>
      <c r="S24" s="95" t="s">
        <v>175</v>
      </c>
      <c r="T24" s="96">
        <v>267</v>
      </c>
      <c r="U24" s="94"/>
    </row>
    <row r="25" spans="1:21" s="1" customFormat="1" ht="18" customHeight="1" x14ac:dyDescent="0.3">
      <c r="A25" s="37">
        <v>14</v>
      </c>
      <c r="B25" s="46"/>
      <c r="C25" s="47"/>
      <c r="D25" s="93" t="s">
        <v>176</v>
      </c>
      <c r="E25" s="94">
        <v>563</v>
      </c>
      <c r="F25" s="94"/>
      <c r="G25" s="94">
        <v>15</v>
      </c>
      <c r="H25" s="94"/>
      <c r="I25" s="94">
        <f t="shared" si="0"/>
        <v>578</v>
      </c>
      <c r="J25" s="94">
        <v>93</v>
      </c>
      <c r="K25" s="94">
        <v>485</v>
      </c>
      <c r="L25" s="94"/>
      <c r="M25" s="95">
        <f t="shared" si="1"/>
        <v>578</v>
      </c>
      <c r="N25" s="95">
        <v>6305</v>
      </c>
      <c r="O25" s="95">
        <v>13</v>
      </c>
      <c r="P25" s="95">
        <v>5820</v>
      </c>
      <c r="Q25" s="95">
        <v>12</v>
      </c>
      <c r="R25" s="95" t="s">
        <v>177</v>
      </c>
      <c r="S25" s="95" t="s">
        <v>178</v>
      </c>
      <c r="T25" s="97">
        <v>170</v>
      </c>
      <c r="U25" s="94"/>
    </row>
    <row r="26" spans="1:21" s="1" customFormat="1" ht="18" customHeight="1" x14ac:dyDescent="0.3">
      <c r="A26" s="37">
        <v>15</v>
      </c>
      <c r="B26" s="46"/>
      <c r="C26" s="47"/>
      <c r="D26" s="93" t="s">
        <v>179</v>
      </c>
      <c r="E26" s="94">
        <v>424</v>
      </c>
      <c r="F26" s="94"/>
      <c r="G26" s="94">
        <v>5</v>
      </c>
      <c r="H26" s="94"/>
      <c r="I26" s="94">
        <f t="shared" si="0"/>
        <v>429</v>
      </c>
      <c r="J26" s="94">
        <v>69</v>
      </c>
      <c r="K26" s="94">
        <v>360</v>
      </c>
      <c r="L26" s="94"/>
      <c r="M26" s="95">
        <f t="shared" si="1"/>
        <v>429</v>
      </c>
      <c r="N26" s="95">
        <v>4680</v>
      </c>
      <c r="O26" s="95">
        <v>13</v>
      </c>
      <c r="P26" s="95">
        <v>5040</v>
      </c>
      <c r="Q26" s="95">
        <v>14</v>
      </c>
      <c r="R26" s="95" t="s">
        <v>180</v>
      </c>
      <c r="S26" s="95" t="s">
        <v>181</v>
      </c>
      <c r="T26" s="96">
        <v>150</v>
      </c>
      <c r="U26" s="94"/>
    </row>
    <row r="27" spans="1:21" s="1" customFormat="1" ht="18" customHeight="1" x14ac:dyDescent="0.3">
      <c r="A27" s="37">
        <v>16</v>
      </c>
      <c r="B27" s="46"/>
      <c r="C27" s="47"/>
      <c r="D27" s="93" t="s">
        <v>182</v>
      </c>
      <c r="E27" s="49">
        <v>0</v>
      </c>
      <c r="F27" s="49"/>
      <c r="G27" s="49">
        <v>0</v>
      </c>
      <c r="H27" s="95"/>
      <c r="I27" s="49">
        <v>0</v>
      </c>
      <c r="J27" s="49">
        <v>0</v>
      </c>
      <c r="K27" s="49">
        <v>0</v>
      </c>
      <c r="L27" s="49"/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95" t="s">
        <v>183</v>
      </c>
      <c r="S27" s="95" t="s">
        <v>183</v>
      </c>
      <c r="T27" s="98">
        <v>0</v>
      </c>
      <c r="U27" s="99"/>
    </row>
    <row r="28" spans="1:21" s="1" customFormat="1" ht="18" customHeight="1" x14ac:dyDescent="0.3">
      <c r="A28" s="37">
        <v>17</v>
      </c>
      <c r="B28" s="56"/>
      <c r="C28" s="57"/>
      <c r="D28" s="100" t="s">
        <v>184</v>
      </c>
      <c r="E28" s="59">
        <v>0</v>
      </c>
      <c r="F28" s="59"/>
      <c r="G28" s="49">
        <v>0</v>
      </c>
      <c r="H28" s="101"/>
      <c r="I28" s="49">
        <v>0</v>
      </c>
      <c r="J28" s="49">
        <v>0</v>
      </c>
      <c r="K28" s="49">
        <v>0</v>
      </c>
      <c r="L28" s="59"/>
      <c r="M28" s="49">
        <v>0</v>
      </c>
      <c r="N28" s="49">
        <v>0</v>
      </c>
      <c r="O28" s="49">
        <v>0</v>
      </c>
      <c r="P28" s="49">
        <v>0</v>
      </c>
      <c r="Q28" s="49">
        <v>0</v>
      </c>
      <c r="R28" s="101" t="s">
        <v>183</v>
      </c>
      <c r="S28" s="101" t="s">
        <v>183</v>
      </c>
      <c r="T28" s="102">
        <v>0</v>
      </c>
      <c r="U28" s="103"/>
    </row>
    <row r="29" spans="1:21" s="1" customFormat="1" ht="18" customHeight="1" x14ac:dyDescent="0.3">
      <c r="A29" s="65"/>
      <c r="B29" s="294" t="s">
        <v>48</v>
      </c>
      <c r="C29" s="295"/>
      <c r="D29" s="296"/>
      <c r="E29" s="66">
        <f>SUM(E12:E28)</f>
        <v>7771</v>
      </c>
      <c r="F29" s="66">
        <v>0</v>
      </c>
      <c r="G29" s="66">
        <f t="shared" ref="G29:H29" si="2">SUM(G12:G28)</f>
        <v>75</v>
      </c>
      <c r="H29" s="66">
        <f t="shared" si="2"/>
        <v>0</v>
      </c>
      <c r="I29" s="67">
        <f>SUM(I12:I28)</f>
        <v>7846</v>
      </c>
      <c r="J29" s="67">
        <f t="shared" ref="J29" si="3">SUM(J12:J28)</f>
        <v>1031</v>
      </c>
      <c r="K29" s="67">
        <f>SUM(K12:K28)</f>
        <v>6815</v>
      </c>
      <c r="L29" s="67">
        <f t="shared" ref="L29:M29" si="4">SUM(L12:L28)</f>
        <v>0</v>
      </c>
      <c r="M29" s="67">
        <f t="shared" si="4"/>
        <v>7846</v>
      </c>
      <c r="N29" s="68">
        <f>SUM(N12:N28)</f>
        <v>92970</v>
      </c>
      <c r="O29" s="68"/>
      <c r="P29" s="68">
        <f>SUM(P12:P28)</f>
        <v>93905</v>
      </c>
      <c r="Q29" s="68"/>
      <c r="R29" s="69"/>
      <c r="S29" s="69"/>
      <c r="T29" s="70">
        <f>SUM(T12:T28)</f>
        <v>3298</v>
      </c>
      <c r="U29" s="71"/>
    </row>
  </sheetData>
  <mergeCells count="11">
    <mergeCell ref="A7:A9"/>
    <mergeCell ref="B7:B9"/>
    <mergeCell ref="D7:D9"/>
    <mergeCell ref="E7:I8"/>
    <mergeCell ref="J7:M8"/>
    <mergeCell ref="P7:Q8"/>
    <mergeCell ref="R7:S8"/>
    <mergeCell ref="T7:T9"/>
    <mergeCell ref="U7:U9"/>
    <mergeCell ref="B29:D29"/>
    <mergeCell ref="N7:O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workbookViewId="0">
      <selection sqref="A1:XFD26"/>
    </sheetView>
  </sheetViews>
  <sheetFormatPr defaultRowHeight="14.4" x14ac:dyDescent="0.3"/>
  <cols>
    <col min="2" max="2" width="12.109375" bestFit="1" customWidth="1"/>
    <col min="3" max="3" width="1.6640625" bestFit="1" customWidth="1"/>
    <col min="4" max="4" width="14.44140625" bestFit="1" customWidth="1"/>
  </cols>
  <sheetData>
    <row r="1" spans="1:21" s="1" customFormat="1" ht="15.6" x14ac:dyDescent="0.3">
      <c r="B1" s="4" t="s">
        <v>0</v>
      </c>
      <c r="C1" s="4" t="s">
        <v>1</v>
      </c>
      <c r="D1" s="5" t="s">
        <v>2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3"/>
    </row>
    <row r="2" spans="1:21" s="1" customFormat="1" ht="15.6" x14ac:dyDescent="0.3">
      <c r="B2" s="4" t="s">
        <v>3</v>
      </c>
      <c r="C2" s="4" t="s">
        <v>1</v>
      </c>
      <c r="D2" s="5" t="s">
        <v>4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3"/>
    </row>
    <row r="3" spans="1:21" s="1" customFormat="1" ht="15.6" x14ac:dyDescent="0.3">
      <c r="B3" s="4" t="s">
        <v>5</v>
      </c>
      <c r="C3" s="4" t="s">
        <v>1</v>
      </c>
      <c r="D3" s="7" t="s">
        <v>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</row>
    <row r="4" spans="1:21" s="1" customFormat="1" ht="15.6" x14ac:dyDescent="0.3">
      <c r="B4" s="4" t="s">
        <v>7</v>
      </c>
      <c r="C4" s="4" t="s">
        <v>1</v>
      </c>
      <c r="D4" s="9" t="s">
        <v>8</v>
      </c>
      <c r="E4" s="10"/>
      <c r="F4" s="10"/>
      <c r="G4" s="10"/>
      <c r="H4" s="10"/>
      <c r="I4" s="10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</row>
    <row r="5" spans="1:21" s="1" customFormat="1" ht="15.6" x14ac:dyDescent="0.3">
      <c r="B5" s="4" t="s">
        <v>9</v>
      </c>
      <c r="C5" s="4" t="s">
        <v>1</v>
      </c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"/>
    </row>
    <row r="6" spans="1:21" s="1" customFormat="1" x14ac:dyDescent="0.3"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</row>
    <row r="7" spans="1:21" s="1" customFormat="1" x14ac:dyDescent="0.3">
      <c r="A7" s="297" t="s">
        <v>10</v>
      </c>
      <c r="B7" s="300" t="s">
        <v>3</v>
      </c>
      <c r="C7" s="11"/>
      <c r="D7" s="303" t="s">
        <v>11</v>
      </c>
      <c r="E7" s="300" t="s">
        <v>12</v>
      </c>
      <c r="F7" s="306"/>
      <c r="G7" s="306"/>
      <c r="H7" s="306"/>
      <c r="I7" s="307"/>
      <c r="J7" s="284" t="s">
        <v>13</v>
      </c>
      <c r="K7" s="310"/>
      <c r="L7" s="310"/>
      <c r="M7" s="311"/>
      <c r="N7" s="284" t="s">
        <v>14</v>
      </c>
      <c r="O7" s="285"/>
      <c r="P7" s="284" t="s">
        <v>15</v>
      </c>
      <c r="Q7" s="285"/>
      <c r="R7" s="284" t="s">
        <v>16</v>
      </c>
      <c r="S7" s="285"/>
      <c r="T7" s="288" t="s">
        <v>17</v>
      </c>
      <c r="U7" s="291" t="s">
        <v>18</v>
      </c>
    </row>
    <row r="8" spans="1:21" s="1" customFormat="1" x14ac:dyDescent="0.3">
      <c r="A8" s="298"/>
      <c r="B8" s="301"/>
      <c r="C8" s="12"/>
      <c r="D8" s="304"/>
      <c r="E8" s="302"/>
      <c r="F8" s="308"/>
      <c r="G8" s="308"/>
      <c r="H8" s="308"/>
      <c r="I8" s="309"/>
      <c r="J8" s="312"/>
      <c r="K8" s="313"/>
      <c r="L8" s="313"/>
      <c r="M8" s="314"/>
      <c r="N8" s="286"/>
      <c r="O8" s="287"/>
      <c r="P8" s="286"/>
      <c r="Q8" s="287"/>
      <c r="R8" s="286"/>
      <c r="S8" s="287"/>
      <c r="T8" s="289"/>
      <c r="U8" s="292"/>
    </row>
    <row r="9" spans="1:21" s="1" customFormat="1" ht="57.6" x14ac:dyDescent="0.3">
      <c r="A9" s="299"/>
      <c r="B9" s="302"/>
      <c r="C9" s="13"/>
      <c r="D9" s="305"/>
      <c r="E9" s="14" t="s">
        <v>19</v>
      </c>
      <c r="F9" s="14" t="s">
        <v>20</v>
      </c>
      <c r="G9" s="14" t="s">
        <v>21</v>
      </c>
      <c r="H9" s="14" t="s">
        <v>22</v>
      </c>
      <c r="I9" s="14" t="s">
        <v>23</v>
      </c>
      <c r="J9" s="15" t="s">
        <v>24</v>
      </c>
      <c r="K9" s="15" t="s">
        <v>25</v>
      </c>
      <c r="L9" s="16" t="s">
        <v>26</v>
      </c>
      <c r="M9" s="15" t="s">
        <v>23</v>
      </c>
      <c r="N9" s="15" t="s">
        <v>27</v>
      </c>
      <c r="O9" s="17" t="s">
        <v>28</v>
      </c>
      <c r="P9" s="15" t="s">
        <v>27</v>
      </c>
      <c r="Q9" s="18" t="s">
        <v>28</v>
      </c>
      <c r="R9" s="15" t="s">
        <v>29</v>
      </c>
      <c r="S9" s="17" t="s">
        <v>30</v>
      </c>
      <c r="T9" s="290"/>
      <c r="U9" s="293"/>
    </row>
    <row r="10" spans="1:21" s="1" customFormat="1" x14ac:dyDescent="0.3">
      <c r="A10" s="19">
        <v>1</v>
      </c>
      <c r="B10" s="20" t="s">
        <v>31</v>
      </c>
      <c r="C10" s="21"/>
      <c r="D10" s="22" t="s">
        <v>32</v>
      </c>
      <c r="E10" s="22">
        <v>4</v>
      </c>
      <c r="F10" s="22">
        <v>5</v>
      </c>
      <c r="G10" s="22">
        <v>6</v>
      </c>
      <c r="H10" s="22">
        <v>7</v>
      </c>
      <c r="I10" s="22">
        <v>8</v>
      </c>
      <c r="J10" s="23">
        <v>9</v>
      </c>
      <c r="K10" s="23">
        <v>10</v>
      </c>
      <c r="L10" s="23">
        <v>11</v>
      </c>
      <c r="M10" s="23">
        <v>12</v>
      </c>
      <c r="N10" s="23">
        <v>13</v>
      </c>
      <c r="O10" s="23">
        <v>14</v>
      </c>
      <c r="P10" s="23">
        <v>15</v>
      </c>
      <c r="Q10" s="23">
        <v>16</v>
      </c>
      <c r="R10" s="23">
        <v>17</v>
      </c>
      <c r="S10" s="23">
        <v>18</v>
      </c>
      <c r="T10" s="24">
        <v>19</v>
      </c>
      <c r="U10" s="25">
        <v>20</v>
      </c>
    </row>
    <row r="11" spans="1:21" s="1" customFormat="1" x14ac:dyDescent="0.3">
      <c r="A11" s="26">
        <v>1</v>
      </c>
      <c r="B11" s="27" t="s">
        <v>33</v>
      </c>
      <c r="C11" s="28"/>
      <c r="D11" s="29"/>
      <c r="E11" s="30"/>
      <c r="F11" s="30"/>
      <c r="G11" s="30"/>
      <c r="H11" s="30"/>
      <c r="I11" s="30"/>
      <c r="J11" s="31"/>
      <c r="K11" s="31"/>
      <c r="L11" s="31"/>
      <c r="M11" s="31"/>
      <c r="N11" s="32"/>
      <c r="O11" s="32"/>
      <c r="P11" s="33"/>
      <c r="Q11" s="33"/>
      <c r="R11" s="34"/>
      <c r="S11" s="34"/>
      <c r="T11" s="35"/>
      <c r="U11" s="36"/>
    </row>
    <row r="12" spans="1:21" s="1" customFormat="1" ht="18" customHeight="1" x14ac:dyDescent="0.3">
      <c r="A12" s="37">
        <v>1</v>
      </c>
      <c r="B12" s="38"/>
      <c r="C12" s="39"/>
      <c r="D12" s="40" t="s">
        <v>34</v>
      </c>
      <c r="E12" s="41">
        <v>250</v>
      </c>
      <c r="F12" s="41"/>
      <c r="G12" s="41"/>
      <c r="H12" s="41"/>
      <c r="I12" s="41">
        <v>350</v>
      </c>
      <c r="J12" s="41"/>
      <c r="K12" s="41">
        <v>250</v>
      </c>
      <c r="L12" s="41"/>
      <c r="M12" s="41">
        <v>250</v>
      </c>
      <c r="N12" s="42">
        <f>SUM(O12*E12)</f>
        <v>4000</v>
      </c>
      <c r="O12" s="43">
        <v>16</v>
      </c>
      <c r="P12" s="43">
        <f>SUM(Q12*K12)</f>
        <v>4000</v>
      </c>
      <c r="Q12" s="43">
        <v>16</v>
      </c>
      <c r="R12" s="44"/>
      <c r="S12" s="44"/>
      <c r="T12" s="45">
        <v>165</v>
      </c>
      <c r="U12" s="44"/>
    </row>
    <row r="13" spans="1:21" s="1" customFormat="1" ht="18" customHeight="1" x14ac:dyDescent="0.3">
      <c r="A13" s="37">
        <v>2</v>
      </c>
      <c r="B13" s="46"/>
      <c r="C13" s="47"/>
      <c r="D13" s="48" t="s">
        <v>35</v>
      </c>
      <c r="E13" s="49">
        <v>223</v>
      </c>
      <c r="F13" s="49"/>
      <c r="G13" s="49"/>
      <c r="H13" s="49"/>
      <c r="I13" s="49">
        <v>323</v>
      </c>
      <c r="J13" s="49"/>
      <c r="K13" s="49">
        <v>223</v>
      </c>
      <c r="L13" s="49"/>
      <c r="M13" s="49">
        <v>223</v>
      </c>
      <c r="N13" s="50">
        <f t="shared" ref="N13:N25" si="0">SUM(O13*E13)</f>
        <v>3568</v>
      </c>
      <c r="O13" s="51">
        <v>16</v>
      </c>
      <c r="P13" s="51">
        <f t="shared" ref="P13:P25" si="1">SUM(Q13*K13)</f>
        <v>3568</v>
      </c>
      <c r="Q13" s="51">
        <v>16</v>
      </c>
      <c r="R13" s="52"/>
      <c r="S13" s="52"/>
      <c r="T13" s="53">
        <v>140</v>
      </c>
      <c r="U13" s="52"/>
    </row>
    <row r="14" spans="1:21" s="1" customFormat="1" ht="18" customHeight="1" x14ac:dyDescent="0.3">
      <c r="A14" s="37">
        <v>3</v>
      </c>
      <c r="B14" s="46"/>
      <c r="C14" s="47"/>
      <c r="D14" s="48" t="s">
        <v>36</v>
      </c>
      <c r="E14" s="49">
        <v>102</v>
      </c>
      <c r="F14" s="49"/>
      <c r="G14" s="49"/>
      <c r="H14" s="49"/>
      <c r="I14" s="49">
        <v>202</v>
      </c>
      <c r="J14" s="49"/>
      <c r="K14" s="49">
        <v>102</v>
      </c>
      <c r="L14" s="49"/>
      <c r="M14" s="49">
        <v>102</v>
      </c>
      <c r="N14" s="50">
        <f t="shared" si="0"/>
        <v>1632</v>
      </c>
      <c r="O14" s="51">
        <v>16</v>
      </c>
      <c r="P14" s="51">
        <f t="shared" si="1"/>
        <v>1632</v>
      </c>
      <c r="Q14" s="51">
        <v>16</v>
      </c>
      <c r="R14" s="52"/>
      <c r="S14" s="52"/>
      <c r="T14" s="53">
        <v>74</v>
      </c>
      <c r="U14" s="52"/>
    </row>
    <row r="15" spans="1:21" s="1" customFormat="1" ht="18" customHeight="1" x14ac:dyDescent="0.3">
      <c r="A15" s="37">
        <v>4</v>
      </c>
      <c r="B15" s="46"/>
      <c r="C15" s="47"/>
      <c r="D15" s="48" t="s">
        <v>37</v>
      </c>
      <c r="E15" s="49">
        <v>153</v>
      </c>
      <c r="F15" s="49"/>
      <c r="G15" s="49"/>
      <c r="H15" s="49"/>
      <c r="I15" s="49">
        <v>253</v>
      </c>
      <c r="J15" s="49"/>
      <c r="K15" s="49">
        <v>153</v>
      </c>
      <c r="L15" s="49"/>
      <c r="M15" s="49">
        <v>153</v>
      </c>
      <c r="N15" s="50">
        <f t="shared" si="0"/>
        <v>2448</v>
      </c>
      <c r="O15" s="51">
        <v>16</v>
      </c>
      <c r="P15" s="51">
        <f t="shared" si="1"/>
        <v>2448</v>
      </c>
      <c r="Q15" s="51">
        <v>16</v>
      </c>
      <c r="R15" s="52"/>
      <c r="S15" s="52"/>
      <c r="T15" s="53">
        <v>95</v>
      </c>
      <c r="U15" s="52"/>
    </row>
    <row r="16" spans="1:21" s="1" customFormat="1" ht="18" customHeight="1" x14ac:dyDescent="0.3">
      <c r="A16" s="37">
        <v>5</v>
      </c>
      <c r="B16" s="46"/>
      <c r="C16" s="47"/>
      <c r="D16" s="48" t="s">
        <v>38</v>
      </c>
      <c r="E16" s="49">
        <v>91</v>
      </c>
      <c r="F16" s="49"/>
      <c r="G16" s="49"/>
      <c r="H16" s="49"/>
      <c r="I16" s="49">
        <v>91</v>
      </c>
      <c r="J16" s="49"/>
      <c r="K16" s="49">
        <v>91</v>
      </c>
      <c r="L16" s="49"/>
      <c r="M16" s="49">
        <v>91</v>
      </c>
      <c r="N16" s="50">
        <f t="shared" si="0"/>
        <v>1456</v>
      </c>
      <c r="O16" s="51">
        <v>16</v>
      </c>
      <c r="P16" s="51">
        <f t="shared" si="1"/>
        <v>1456</v>
      </c>
      <c r="Q16" s="51">
        <v>16</v>
      </c>
      <c r="R16" s="52"/>
      <c r="S16" s="52"/>
      <c r="T16" s="53">
        <v>43</v>
      </c>
      <c r="U16" s="52"/>
    </row>
    <row r="17" spans="1:21" s="1" customFormat="1" ht="18" customHeight="1" x14ac:dyDescent="0.3">
      <c r="A17" s="37">
        <v>6</v>
      </c>
      <c r="B17" s="46"/>
      <c r="C17" s="47"/>
      <c r="D17" s="48" t="s">
        <v>39</v>
      </c>
      <c r="E17" s="49">
        <v>103</v>
      </c>
      <c r="F17" s="49"/>
      <c r="G17" s="49"/>
      <c r="H17" s="49"/>
      <c r="I17" s="49">
        <v>103</v>
      </c>
      <c r="J17" s="49"/>
      <c r="K17" s="49">
        <v>103</v>
      </c>
      <c r="L17" s="49"/>
      <c r="M17" s="49">
        <v>103</v>
      </c>
      <c r="N17" s="50">
        <f t="shared" si="0"/>
        <v>1648</v>
      </c>
      <c r="O17" s="51">
        <v>16</v>
      </c>
      <c r="P17" s="51">
        <f t="shared" si="1"/>
        <v>1648</v>
      </c>
      <c r="Q17" s="51">
        <v>16</v>
      </c>
      <c r="R17" s="52"/>
      <c r="S17" s="52"/>
      <c r="T17" s="54">
        <v>50</v>
      </c>
      <c r="U17" s="55"/>
    </row>
    <row r="18" spans="1:21" s="1" customFormat="1" ht="18" customHeight="1" x14ac:dyDescent="0.3">
      <c r="A18" s="37">
        <v>7</v>
      </c>
      <c r="B18" s="46"/>
      <c r="C18" s="47"/>
      <c r="D18" s="48" t="s">
        <v>40</v>
      </c>
      <c r="E18" s="49">
        <v>38</v>
      </c>
      <c r="F18" s="49"/>
      <c r="G18" s="49"/>
      <c r="H18" s="49"/>
      <c r="I18" s="49">
        <v>38</v>
      </c>
      <c r="J18" s="49"/>
      <c r="K18" s="49">
        <v>38</v>
      </c>
      <c r="L18" s="49"/>
      <c r="M18" s="49">
        <v>38</v>
      </c>
      <c r="N18" s="50">
        <f t="shared" si="0"/>
        <v>608</v>
      </c>
      <c r="O18" s="51">
        <v>16</v>
      </c>
      <c r="P18" s="51">
        <f t="shared" si="1"/>
        <v>608</v>
      </c>
      <c r="Q18" s="51">
        <v>16</v>
      </c>
      <c r="R18" s="52"/>
      <c r="S18" s="52"/>
      <c r="T18" s="54">
        <v>17</v>
      </c>
      <c r="U18" s="55"/>
    </row>
    <row r="19" spans="1:21" s="1" customFormat="1" ht="18" customHeight="1" x14ac:dyDescent="0.3">
      <c r="A19" s="37">
        <v>8</v>
      </c>
      <c r="B19" s="46"/>
      <c r="C19" s="47"/>
      <c r="D19" s="48" t="s">
        <v>41</v>
      </c>
      <c r="E19" s="49">
        <v>135</v>
      </c>
      <c r="F19" s="49"/>
      <c r="G19" s="49"/>
      <c r="H19" s="49"/>
      <c r="I19" s="49">
        <v>155</v>
      </c>
      <c r="J19" s="49"/>
      <c r="K19" s="49">
        <v>135</v>
      </c>
      <c r="L19" s="49"/>
      <c r="M19" s="49">
        <v>135</v>
      </c>
      <c r="N19" s="50">
        <f t="shared" si="0"/>
        <v>2160</v>
      </c>
      <c r="O19" s="51">
        <v>16</v>
      </c>
      <c r="P19" s="51">
        <f t="shared" si="1"/>
        <v>2160</v>
      </c>
      <c r="Q19" s="51">
        <v>16</v>
      </c>
      <c r="R19" s="52"/>
      <c r="S19" s="52"/>
      <c r="T19" s="54">
        <v>68</v>
      </c>
      <c r="U19" s="55"/>
    </row>
    <row r="20" spans="1:21" s="1" customFormat="1" ht="18" customHeight="1" x14ac:dyDescent="0.3">
      <c r="A20" s="37">
        <v>9</v>
      </c>
      <c r="B20" s="46"/>
      <c r="C20" s="47"/>
      <c r="D20" s="48" t="s">
        <v>42</v>
      </c>
      <c r="E20" s="49">
        <v>96</v>
      </c>
      <c r="F20" s="49"/>
      <c r="G20" s="49"/>
      <c r="H20" s="49"/>
      <c r="I20" s="49">
        <v>96</v>
      </c>
      <c r="J20" s="49"/>
      <c r="K20" s="49">
        <v>96</v>
      </c>
      <c r="L20" s="49"/>
      <c r="M20" s="49">
        <v>96</v>
      </c>
      <c r="N20" s="50">
        <f t="shared" si="0"/>
        <v>1536</v>
      </c>
      <c r="O20" s="51">
        <v>16</v>
      </c>
      <c r="P20" s="51">
        <f t="shared" si="1"/>
        <v>1536</v>
      </c>
      <c r="Q20" s="51">
        <v>16</v>
      </c>
      <c r="R20" s="52"/>
      <c r="S20" s="52"/>
      <c r="T20" s="54">
        <v>45</v>
      </c>
      <c r="U20" s="55"/>
    </row>
    <row r="21" spans="1:21" s="1" customFormat="1" ht="18" customHeight="1" x14ac:dyDescent="0.3">
      <c r="A21" s="37">
        <v>10</v>
      </c>
      <c r="B21" s="46"/>
      <c r="C21" s="47"/>
      <c r="D21" s="48" t="s">
        <v>43</v>
      </c>
      <c r="E21" s="49">
        <v>53</v>
      </c>
      <c r="F21" s="49"/>
      <c r="G21" s="49"/>
      <c r="H21" s="49"/>
      <c r="I21" s="49">
        <v>53</v>
      </c>
      <c r="J21" s="49"/>
      <c r="K21" s="49">
        <v>53</v>
      </c>
      <c r="L21" s="49"/>
      <c r="M21" s="49">
        <v>53</v>
      </c>
      <c r="N21" s="50">
        <f t="shared" si="0"/>
        <v>848</v>
      </c>
      <c r="O21" s="51">
        <v>16</v>
      </c>
      <c r="P21" s="51">
        <f t="shared" si="1"/>
        <v>848</v>
      </c>
      <c r="Q21" s="51">
        <v>16</v>
      </c>
      <c r="R21" s="52"/>
      <c r="S21" s="52"/>
      <c r="T21" s="54">
        <v>34</v>
      </c>
      <c r="U21" s="55"/>
    </row>
    <row r="22" spans="1:21" s="1" customFormat="1" ht="18" customHeight="1" x14ac:dyDescent="0.3">
      <c r="A22" s="37">
        <v>11</v>
      </c>
      <c r="B22" s="46"/>
      <c r="C22" s="47"/>
      <c r="D22" s="48" t="s">
        <v>44</v>
      </c>
      <c r="E22" s="49">
        <v>150</v>
      </c>
      <c r="F22" s="49"/>
      <c r="G22" s="49"/>
      <c r="H22" s="49"/>
      <c r="I22" s="49">
        <v>150</v>
      </c>
      <c r="J22" s="49">
        <v>50</v>
      </c>
      <c r="K22" s="49">
        <v>100</v>
      </c>
      <c r="L22" s="49"/>
      <c r="M22" s="49">
        <v>150</v>
      </c>
      <c r="N22" s="50">
        <f t="shared" si="0"/>
        <v>2400</v>
      </c>
      <c r="O22" s="51">
        <v>16</v>
      </c>
      <c r="P22" s="51">
        <f t="shared" si="1"/>
        <v>1600</v>
      </c>
      <c r="Q22" s="51">
        <v>16</v>
      </c>
      <c r="R22" s="52"/>
      <c r="S22" s="52"/>
      <c r="T22" s="53">
        <v>65</v>
      </c>
      <c r="U22" s="52"/>
    </row>
    <row r="23" spans="1:21" s="1" customFormat="1" ht="18" customHeight="1" x14ac:dyDescent="0.3">
      <c r="A23" s="37">
        <v>12</v>
      </c>
      <c r="B23" s="46"/>
      <c r="C23" s="47"/>
      <c r="D23" s="48" t="s">
        <v>45</v>
      </c>
      <c r="E23" s="49">
        <v>47</v>
      </c>
      <c r="F23" s="49"/>
      <c r="G23" s="49"/>
      <c r="H23" s="49"/>
      <c r="I23" s="49">
        <v>77</v>
      </c>
      <c r="J23" s="49"/>
      <c r="K23" s="49">
        <v>47</v>
      </c>
      <c r="L23" s="49"/>
      <c r="M23" s="49">
        <v>47</v>
      </c>
      <c r="N23" s="50">
        <f t="shared" si="0"/>
        <v>752</v>
      </c>
      <c r="O23" s="51">
        <v>16</v>
      </c>
      <c r="P23" s="51">
        <f t="shared" si="1"/>
        <v>752</v>
      </c>
      <c r="Q23" s="51">
        <v>16</v>
      </c>
      <c r="R23" s="52"/>
      <c r="S23" s="52"/>
      <c r="T23" s="53">
        <v>38</v>
      </c>
      <c r="U23" s="52"/>
    </row>
    <row r="24" spans="1:21" s="1" customFormat="1" ht="18" customHeight="1" x14ac:dyDescent="0.3">
      <c r="A24" s="37">
        <v>13</v>
      </c>
      <c r="B24" s="46"/>
      <c r="C24" s="47"/>
      <c r="D24" s="48" t="s">
        <v>46</v>
      </c>
      <c r="E24" s="49">
        <v>22</v>
      </c>
      <c r="F24" s="49"/>
      <c r="G24" s="49"/>
      <c r="H24" s="49"/>
      <c r="I24" s="49">
        <v>22</v>
      </c>
      <c r="J24" s="49"/>
      <c r="K24" s="49">
        <v>22</v>
      </c>
      <c r="L24" s="49"/>
      <c r="M24" s="49">
        <v>22</v>
      </c>
      <c r="N24" s="50">
        <f t="shared" si="0"/>
        <v>352</v>
      </c>
      <c r="O24" s="51">
        <v>16</v>
      </c>
      <c r="P24" s="51">
        <f t="shared" si="1"/>
        <v>352</v>
      </c>
      <c r="Q24" s="51">
        <v>16</v>
      </c>
      <c r="R24" s="52"/>
      <c r="S24" s="52"/>
      <c r="T24" s="53">
        <v>16</v>
      </c>
      <c r="U24" s="52"/>
    </row>
    <row r="25" spans="1:21" s="1" customFormat="1" ht="18" customHeight="1" x14ac:dyDescent="0.3">
      <c r="A25" s="37">
        <v>14</v>
      </c>
      <c r="B25" s="56"/>
      <c r="C25" s="57"/>
      <c r="D25" s="58" t="s">
        <v>47</v>
      </c>
      <c r="E25" s="59">
        <v>120</v>
      </c>
      <c r="F25" s="59"/>
      <c r="G25" s="59"/>
      <c r="H25" s="59"/>
      <c r="I25" s="59">
        <v>120</v>
      </c>
      <c r="J25" s="59"/>
      <c r="K25" s="59">
        <v>120</v>
      </c>
      <c r="L25" s="59"/>
      <c r="M25" s="59">
        <v>120</v>
      </c>
      <c r="N25" s="60">
        <f t="shared" si="0"/>
        <v>1920</v>
      </c>
      <c r="O25" s="61">
        <v>16</v>
      </c>
      <c r="P25" s="61">
        <f t="shared" si="1"/>
        <v>1920</v>
      </c>
      <c r="Q25" s="61">
        <v>16</v>
      </c>
      <c r="R25" s="62"/>
      <c r="S25" s="62"/>
      <c r="T25" s="63">
        <v>55</v>
      </c>
      <c r="U25" s="64"/>
    </row>
    <row r="26" spans="1:21" s="1" customFormat="1" ht="18" customHeight="1" x14ac:dyDescent="0.3">
      <c r="A26" s="65"/>
      <c r="B26" s="294" t="s">
        <v>48</v>
      </c>
      <c r="C26" s="295"/>
      <c r="D26" s="296"/>
      <c r="E26" s="66">
        <f>SUM(E12:E25)</f>
        <v>1583</v>
      </c>
      <c r="F26" s="66">
        <v>0</v>
      </c>
      <c r="G26" s="66">
        <f t="shared" ref="G26:M26" si="2">SUM(G12:G25)</f>
        <v>0</v>
      </c>
      <c r="H26" s="66">
        <f t="shared" si="2"/>
        <v>0</v>
      </c>
      <c r="I26" s="67">
        <f t="shared" si="2"/>
        <v>2033</v>
      </c>
      <c r="J26" s="67">
        <f t="shared" si="2"/>
        <v>50</v>
      </c>
      <c r="K26" s="67">
        <f t="shared" si="2"/>
        <v>1533</v>
      </c>
      <c r="L26" s="67">
        <f t="shared" si="2"/>
        <v>0</v>
      </c>
      <c r="M26" s="67">
        <f t="shared" si="2"/>
        <v>1583</v>
      </c>
      <c r="N26" s="68">
        <f>SUM(N12:N25)</f>
        <v>25328</v>
      </c>
      <c r="O26" s="68"/>
      <c r="P26" s="68">
        <f>SUM(P12:P25)</f>
        <v>24528</v>
      </c>
      <c r="Q26" s="68"/>
      <c r="R26" s="69"/>
      <c r="S26" s="69"/>
      <c r="T26" s="70">
        <f>SUM(T12:T25)</f>
        <v>905</v>
      </c>
      <c r="U26" s="71"/>
    </row>
  </sheetData>
  <mergeCells count="11">
    <mergeCell ref="A7:A9"/>
    <mergeCell ref="B7:B9"/>
    <mergeCell ref="D7:D9"/>
    <mergeCell ref="E7:I8"/>
    <mergeCell ref="J7:M8"/>
    <mergeCell ref="P7:Q8"/>
    <mergeCell ref="R7:S8"/>
    <mergeCell ref="T7:T9"/>
    <mergeCell ref="U7:U9"/>
    <mergeCell ref="B26:D26"/>
    <mergeCell ref="N7:O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sqref="A1:XFD23"/>
    </sheetView>
  </sheetViews>
  <sheetFormatPr defaultRowHeight="14.4" x14ac:dyDescent="0.3"/>
  <sheetData>
    <row r="1" spans="1:21" s="1" customFormat="1" ht="15.6" x14ac:dyDescent="0.3">
      <c r="B1" s="4" t="s">
        <v>0</v>
      </c>
      <c r="C1" s="4" t="s">
        <v>1</v>
      </c>
      <c r="D1" s="5" t="s">
        <v>2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3"/>
    </row>
    <row r="2" spans="1:21" s="1" customFormat="1" ht="15.6" x14ac:dyDescent="0.3">
      <c r="B2" s="4" t="s">
        <v>3</v>
      </c>
      <c r="C2" s="4" t="s">
        <v>1</v>
      </c>
      <c r="D2" s="5" t="s">
        <v>185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3"/>
    </row>
    <row r="3" spans="1:21" s="1" customFormat="1" ht="15.6" x14ac:dyDescent="0.3">
      <c r="B3" s="4" t="s">
        <v>5</v>
      </c>
      <c r="C3" s="4" t="s">
        <v>1</v>
      </c>
      <c r="D3" s="7" t="s">
        <v>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</row>
    <row r="4" spans="1:21" s="1" customFormat="1" ht="15.6" x14ac:dyDescent="0.3">
      <c r="B4" s="4" t="s">
        <v>7</v>
      </c>
      <c r="C4" s="4" t="s">
        <v>1</v>
      </c>
      <c r="D4" s="9" t="s">
        <v>8</v>
      </c>
      <c r="E4" s="10"/>
      <c r="F4" s="10"/>
      <c r="G4" s="10"/>
      <c r="H4" s="10"/>
      <c r="I4" s="10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</row>
    <row r="5" spans="1:21" s="1" customFormat="1" ht="15.6" x14ac:dyDescent="0.3">
      <c r="B5" s="4" t="s">
        <v>9</v>
      </c>
      <c r="C5" s="4" t="s">
        <v>1</v>
      </c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"/>
    </row>
    <row r="6" spans="1:21" s="1" customFormat="1" x14ac:dyDescent="0.3"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</row>
    <row r="7" spans="1:21" s="1" customFormat="1" x14ac:dyDescent="0.3">
      <c r="A7" s="297" t="s">
        <v>10</v>
      </c>
      <c r="B7" s="300" t="s">
        <v>3</v>
      </c>
      <c r="C7" s="11"/>
      <c r="D7" s="303" t="s">
        <v>11</v>
      </c>
      <c r="E7" s="300" t="s">
        <v>12</v>
      </c>
      <c r="F7" s="306"/>
      <c r="G7" s="306"/>
      <c r="H7" s="306"/>
      <c r="I7" s="307"/>
      <c r="J7" s="284" t="s">
        <v>13</v>
      </c>
      <c r="K7" s="310"/>
      <c r="L7" s="310"/>
      <c r="M7" s="311"/>
      <c r="N7" s="284" t="s">
        <v>14</v>
      </c>
      <c r="O7" s="285"/>
      <c r="P7" s="284" t="s">
        <v>15</v>
      </c>
      <c r="Q7" s="285"/>
      <c r="R7" s="284" t="s">
        <v>16</v>
      </c>
      <c r="S7" s="285"/>
      <c r="T7" s="288" t="s">
        <v>17</v>
      </c>
      <c r="U7" s="291" t="s">
        <v>18</v>
      </c>
    </row>
    <row r="8" spans="1:21" s="1" customFormat="1" x14ac:dyDescent="0.3">
      <c r="A8" s="298"/>
      <c r="B8" s="301"/>
      <c r="C8" s="12"/>
      <c r="D8" s="304"/>
      <c r="E8" s="302"/>
      <c r="F8" s="308"/>
      <c r="G8" s="308"/>
      <c r="H8" s="308"/>
      <c r="I8" s="309"/>
      <c r="J8" s="312"/>
      <c r="K8" s="313"/>
      <c r="L8" s="313"/>
      <c r="M8" s="314"/>
      <c r="N8" s="286"/>
      <c r="O8" s="287"/>
      <c r="P8" s="286"/>
      <c r="Q8" s="287"/>
      <c r="R8" s="286"/>
      <c r="S8" s="287"/>
      <c r="T8" s="289"/>
      <c r="U8" s="292"/>
    </row>
    <row r="9" spans="1:21" s="1" customFormat="1" ht="57.6" x14ac:dyDescent="0.3">
      <c r="A9" s="299"/>
      <c r="B9" s="302"/>
      <c r="C9" s="13"/>
      <c r="D9" s="305"/>
      <c r="E9" s="14" t="s">
        <v>19</v>
      </c>
      <c r="F9" s="14" t="s">
        <v>20</v>
      </c>
      <c r="G9" s="14" t="s">
        <v>21</v>
      </c>
      <c r="H9" s="14" t="s">
        <v>22</v>
      </c>
      <c r="I9" s="14" t="s">
        <v>23</v>
      </c>
      <c r="J9" s="15" t="s">
        <v>24</v>
      </c>
      <c r="K9" s="15" t="s">
        <v>25</v>
      </c>
      <c r="L9" s="16" t="s">
        <v>26</v>
      </c>
      <c r="M9" s="15" t="s">
        <v>23</v>
      </c>
      <c r="N9" s="15" t="s">
        <v>27</v>
      </c>
      <c r="O9" s="17" t="s">
        <v>28</v>
      </c>
      <c r="P9" s="15" t="s">
        <v>27</v>
      </c>
      <c r="Q9" s="18" t="s">
        <v>28</v>
      </c>
      <c r="R9" s="15" t="s">
        <v>29</v>
      </c>
      <c r="S9" s="17" t="s">
        <v>30</v>
      </c>
      <c r="T9" s="290"/>
      <c r="U9" s="293"/>
    </row>
    <row r="10" spans="1:21" s="1" customFormat="1" x14ac:dyDescent="0.3">
      <c r="A10" s="19">
        <v>1</v>
      </c>
      <c r="B10" s="20" t="s">
        <v>31</v>
      </c>
      <c r="C10" s="21"/>
      <c r="D10" s="22" t="s">
        <v>32</v>
      </c>
      <c r="E10" s="22">
        <v>4</v>
      </c>
      <c r="F10" s="22">
        <v>5</v>
      </c>
      <c r="G10" s="22">
        <v>6</v>
      </c>
      <c r="H10" s="22">
        <v>7</v>
      </c>
      <c r="I10" s="22">
        <v>8</v>
      </c>
      <c r="J10" s="23">
        <v>9</v>
      </c>
      <c r="K10" s="23">
        <v>10</v>
      </c>
      <c r="L10" s="23">
        <v>11</v>
      </c>
      <c r="M10" s="23">
        <v>12</v>
      </c>
      <c r="N10" s="23">
        <v>13</v>
      </c>
      <c r="O10" s="23">
        <v>14</v>
      </c>
      <c r="P10" s="23">
        <v>15</v>
      </c>
      <c r="Q10" s="23">
        <v>16</v>
      </c>
      <c r="R10" s="23">
        <v>17</v>
      </c>
      <c r="S10" s="23">
        <v>18</v>
      </c>
      <c r="T10" s="24">
        <v>19</v>
      </c>
      <c r="U10" s="25">
        <v>20</v>
      </c>
    </row>
    <row r="11" spans="1:21" s="1" customFormat="1" x14ac:dyDescent="0.3">
      <c r="A11" s="26">
        <v>1</v>
      </c>
      <c r="B11" s="27" t="s">
        <v>186</v>
      </c>
      <c r="C11" s="28"/>
      <c r="D11" s="29"/>
      <c r="E11" s="30"/>
      <c r="F11" s="30"/>
      <c r="G11" s="30"/>
      <c r="H11" s="30"/>
      <c r="I11" s="30"/>
      <c r="J11" s="31"/>
      <c r="K11" s="31"/>
      <c r="L11" s="31"/>
      <c r="M11" s="31"/>
      <c r="N11" s="32"/>
      <c r="O11" s="32"/>
      <c r="P11" s="33"/>
      <c r="Q11" s="33"/>
      <c r="R11" s="34"/>
      <c r="S11" s="34"/>
      <c r="T11" s="35"/>
      <c r="U11" s="36"/>
    </row>
    <row r="12" spans="1:21" s="1" customFormat="1" ht="18" customHeight="1" x14ac:dyDescent="0.3">
      <c r="A12" s="37">
        <v>1</v>
      </c>
      <c r="B12" s="38"/>
      <c r="C12" s="39"/>
      <c r="D12" s="40" t="s">
        <v>187</v>
      </c>
      <c r="E12" s="41">
        <v>10</v>
      </c>
      <c r="F12" s="41"/>
      <c r="G12" s="41"/>
      <c r="H12" s="41"/>
      <c r="I12" s="41">
        <v>10</v>
      </c>
      <c r="J12" s="41"/>
      <c r="K12" s="41">
        <v>10</v>
      </c>
      <c r="L12" s="41"/>
      <c r="M12" s="41">
        <v>10</v>
      </c>
      <c r="N12" s="42">
        <f>SUM(O12*E12)</f>
        <v>160</v>
      </c>
      <c r="O12" s="43">
        <v>16</v>
      </c>
      <c r="P12" s="43">
        <f>SUM(Q12*K12)</f>
        <v>160</v>
      </c>
      <c r="Q12" s="43">
        <v>16</v>
      </c>
      <c r="R12" s="44"/>
      <c r="S12" s="44"/>
      <c r="T12" s="45">
        <v>6</v>
      </c>
      <c r="U12" s="44"/>
    </row>
    <row r="13" spans="1:21" s="1" customFormat="1" ht="18" customHeight="1" x14ac:dyDescent="0.3">
      <c r="A13" s="37">
        <v>2</v>
      </c>
      <c r="B13" s="46"/>
      <c r="C13" s="47"/>
      <c r="D13" s="48" t="s">
        <v>188</v>
      </c>
      <c r="E13" s="49">
        <v>15</v>
      </c>
      <c r="F13" s="49"/>
      <c r="G13" s="49"/>
      <c r="H13" s="49"/>
      <c r="I13" s="49">
        <v>15</v>
      </c>
      <c r="J13" s="49"/>
      <c r="K13" s="49">
        <v>15</v>
      </c>
      <c r="L13" s="49"/>
      <c r="M13" s="49">
        <v>15</v>
      </c>
      <c r="N13" s="50">
        <f t="shared" ref="N13:N22" si="0">SUM(O13*E13)</f>
        <v>240</v>
      </c>
      <c r="O13" s="51">
        <v>16</v>
      </c>
      <c r="P13" s="51">
        <f t="shared" ref="P13:P22" si="1">SUM(Q13*K13)</f>
        <v>240</v>
      </c>
      <c r="Q13" s="51">
        <v>16</v>
      </c>
      <c r="R13" s="52"/>
      <c r="S13" s="52"/>
      <c r="T13" s="53">
        <v>8</v>
      </c>
      <c r="U13" s="52"/>
    </row>
    <row r="14" spans="1:21" s="1" customFormat="1" ht="18" customHeight="1" x14ac:dyDescent="0.3">
      <c r="A14" s="37">
        <v>3</v>
      </c>
      <c r="B14" s="46"/>
      <c r="C14" s="47"/>
      <c r="D14" s="48" t="s">
        <v>56</v>
      </c>
      <c r="E14" s="49">
        <v>12</v>
      </c>
      <c r="F14" s="49"/>
      <c r="G14" s="49"/>
      <c r="H14" s="49"/>
      <c r="I14" s="49">
        <v>12</v>
      </c>
      <c r="J14" s="49"/>
      <c r="K14" s="49">
        <v>12</v>
      </c>
      <c r="L14" s="49"/>
      <c r="M14" s="49">
        <v>12</v>
      </c>
      <c r="N14" s="50">
        <f t="shared" si="0"/>
        <v>180</v>
      </c>
      <c r="O14" s="51">
        <v>15</v>
      </c>
      <c r="P14" s="51">
        <f t="shared" si="1"/>
        <v>180</v>
      </c>
      <c r="Q14" s="51">
        <v>15</v>
      </c>
      <c r="R14" s="52"/>
      <c r="S14" s="52"/>
      <c r="T14" s="53">
        <v>7</v>
      </c>
      <c r="U14" s="52"/>
    </row>
    <row r="15" spans="1:21" s="1" customFormat="1" ht="18" customHeight="1" x14ac:dyDescent="0.3">
      <c r="A15" s="37">
        <v>4</v>
      </c>
      <c r="B15" s="46"/>
      <c r="C15" s="47"/>
      <c r="D15" s="48" t="s">
        <v>189</v>
      </c>
      <c r="E15" s="49">
        <v>28</v>
      </c>
      <c r="F15" s="49"/>
      <c r="G15" s="49"/>
      <c r="H15" s="49"/>
      <c r="I15" s="49">
        <v>28</v>
      </c>
      <c r="J15" s="49"/>
      <c r="K15" s="49">
        <v>28</v>
      </c>
      <c r="L15" s="49"/>
      <c r="M15" s="49">
        <v>28</v>
      </c>
      <c r="N15" s="50">
        <f t="shared" si="0"/>
        <v>448</v>
      </c>
      <c r="O15" s="51">
        <v>16</v>
      </c>
      <c r="P15" s="51">
        <f t="shared" si="1"/>
        <v>448</v>
      </c>
      <c r="Q15" s="51">
        <v>16</v>
      </c>
      <c r="R15" s="52"/>
      <c r="S15" s="52"/>
      <c r="T15" s="53">
        <v>23</v>
      </c>
      <c r="U15" s="52"/>
    </row>
    <row r="16" spans="1:21" s="1" customFormat="1" ht="18" customHeight="1" x14ac:dyDescent="0.3">
      <c r="A16" s="37">
        <v>5</v>
      </c>
      <c r="B16" s="46"/>
      <c r="C16" s="47"/>
      <c r="D16" s="48" t="s">
        <v>190</v>
      </c>
      <c r="E16" s="49">
        <v>98</v>
      </c>
      <c r="F16" s="49"/>
      <c r="G16" s="49"/>
      <c r="H16" s="49"/>
      <c r="I16" s="49">
        <v>98</v>
      </c>
      <c r="J16" s="49"/>
      <c r="K16" s="49">
        <v>98</v>
      </c>
      <c r="L16" s="49"/>
      <c r="M16" s="49">
        <v>98</v>
      </c>
      <c r="N16" s="50">
        <f t="shared" si="0"/>
        <v>1568</v>
      </c>
      <c r="O16" s="51">
        <v>16</v>
      </c>
      <c r="P16" s="51">
        <f t="shared" si="1"/>
        <v>1568</v>
      </c>
      <c r="Q16" s="51">
        <v>16</v>
      </c>
      <c r="R16" s="52"/>
      <c r="S16" s="52"/>
      <c r="T16" s="53">
        <v>58</v>
      </c>
      <c r="U16" s="52"/>
    </row>
    <row r="17" spans="1:21" s="1" customFormat="1" ht="18" customHeight="1" x14ac:dyDescent="0.3">
      <c r="A17" s="37">
        <v>6</v>
      </c>
      <c r="B17" s="46"/>
      <c r="C17" s="47"/>
      <c r="D17" s="48" t="s">
        <v>191</v>
      </c>
      <c r="E17" s="49">
        <v>85</v>
      </c>
      <c r="F17" s="49"/>
      <c r="G17" s="49"/>
      <c r="H17" s="49"/>
      <c r="I17" s="49">
        <v>85</v>
      </c>
      <c r="J17" s="49"/>
      <c r="K17" s="49">
        <v>85</v>
      </c>
      <c r="L17" s="49"/>
      <c r="M17" s="49">
        <v>85</v>
      </c>
      <c r="N17" s="50">
        <f t="shared" si="0"/>
        <v>1360</v>
      </c>
      <c r="O17" s="51">
        <v>16</v>
      </c>
      <c r="P17" s="51">
        <f t="shared" si="1"/>
        <v>1360</v>
      </c>
      <c r="Q17" s="51">
        <v>16</v>
      </c>
      <c r="R17" s="52"/>
      <c r="S17" s="52"/>
      <c r="T17" s="54">
        <v>46</v>
      </c>
      <c r="U17" s="55"/>
    </row>
    <row r="18" spans="1:21" s="1" customFormat="1" ht="18" customHeight="1" x14ac:dyDescent="0.3">
      <c r="A18" s="37">
        <v>7</v>
      </c>
      <c r="B18" s="46"/>
      <c r="C18" s="47"/>
      <c r="D18" s="48" t="s">
        <v>192</v>
      </c>
      <c r="E18" s="49">
        <v>29</v>
      </c>
      <c r="F18" s="49"/>
      <c r="G18" s="49"/>
      <c r="H18" s="49"/>
      <c r="I18" s="49">
        <v>29</v>
      </c>
      <c r="J18" s="49"/>
      <c r="K18" s="49">
        <v>29</v>
      </c>
      <c r="L18" s="49"/>
      <c r="M18" s="49">
        <v>29</v>
      </c>
      <c r="N18" s="50">
        <f t="shared" si="0"/>
        <v>464</v>
      </c>
      <c r="O18" s="51">
        <v>16</v>
      </c>
      <c r="P18" s="51">
        <f t="shared" si="1"/>
        <v>464</v>
      </c>
      <c r="Q18" s="51">
        <v>16</v>
      </c>
      <c r="R18" s="52"/>
      <c r="S18" s="52"/>
      <c r="T18" s="54">
        <v>28</v>
      </c>
      <c r="U18" s="55"/>
    </row>
    <row r="19" spans="1:21" s="1" customFormat="1" ht="18" customHeight="1" x14ac:dyDescent="0.3">
      <c r="A19" s="37">
        <v>8</v>
      </c>
      <c r="B19" s="46"/>
      <c r="C19" s="47"/>
      <c r="D19" s="48" t="s">
        <v>57</v>
      </c>
      <c r="E19" s="49">
        <v>26.5</v>
      </c>
      <c r="F19" s="49"/>
      <c r="G19" s="49"/>
      <c r="H19" s="49"/>
      <c r="I19" s="49">
        <v>26.5</v>
      </c>
      <c r="J19" s="49"/>
      <c r="K19" s="49">
        <v>26.5</v>
      </c>
      <c r="L19" s="49"/>
      <c r="M19" s="49">
        <v>26.5</v>
      </c>
      <c r="N19" s="50">
        <f t="shared" si="0"/>
        <v>424</v>
      </c>
      <c r="O19" s="51">
        <v>16</v>
      </c>
      <c r="P19" s="51">
        <f t="shared" si="1"/>
        <v>424</v>
      </c>
      <c r="Q19" s="51">
        <v>16</v>
      </c>
      <c r="R19" s="52"/>
      <c r="S19" s="52"/>
      <c r="T19" s="54">
        <v>24</v>
      </c>
      <c r="U19" s="55"/>
    </row>
    <row r="20" spans="1:21" s="1" customFormat="1" ht="18" customHeight="1" x14ac:dyDescent="0.3">
      <c r="A20" s="37">
        <v>9</v>
      </c>
      <c r="B20" s="46"/>
      <c r="C20" s="47"/>
      <c r="D20" s="48" t="s">
        <v>193</v>
      </c>
      <c r="E20" s="49">
        <v>118.5</v>
      </c>
      <c r="F20" s="49"/>
      <c r="G20" s="49"/>
      <c r="H20" s="49"/>
      <c r="I20" s="49">
        <v>118.5</v>
      </c>
      <c r="J20" s="49"/>
      <c r="K20" s="49">
        <v>118.5</v>
      </c>
      <c r="L20" s="49"/>
      <c r="M20" s="49">
        <v>118.5</v>
      </c>
      <c r="N20" s="50">
        <f t="shared" si="0"/>
        <v>1896</v>
      </c>
      <c r="O20" s="51">
        <v>16</v>
      </c>
      <c r="P20" s="51">
        <f t="shared" si="1"/>
        <v>1896</v>
      </c>
      <c r="Q20" s="51">
        <v>16</v>
      </c>
      <c r="R20" s="52"/>
      <c r="S20" s="52"/>
      <c r="T20" s="54">
        <v>78</v>
      </c>
      <c r="U20" s="55"/>
    </row>
    <row r="21" spans="1:21" s="1" customFormat="1" ht="18" customHeight="1" x14ac:dyDescent="0.3">
      <c r="A21" s="37">
        <v>10</v>
      </c>
      <c r="B21" s="46"/>
      <c r="C21" s="47"/>
      <c r="D21" s="48" t="s">
        <v>194</v>
      </c>
      <c r="E21" s="49">
        <v>120</v>
      </c>
      <c r="F21" s="49"/>
      <c r="G21" s="49"/>
      <c r="H21" s="49"/>
      <c r="I21" s="49">
        <v>120</v>
      </c>
      <c r="J21" s="49"/>
      <c r="K21" s="49">
        <v>120</v>
      </c>
      <c r="L21" s="49"/>
      <c r="M21" s="49">
        <v>120</v>
      </c>
      <c r="N21" s="50">
        <f t="shared" si="0"/>
        <v>1920</v>
      </c>
      <c r="O21" s="51">
        <v>16</v>
      </c>
      <c r="P21" s="51">
        <f t="shared" si="1"/>
        <v>1920</v>
      </c>
      <c r="Q21" s="51">
        <v>16</v>
      </c>
      <c r="R21" s="52"/>
      <c r="S21" s="52"/>
      <c r="T21" s="54">
        <v>89</v>
      </c>
      <c r="U21" s="55"/>
    </row>
    <row r="22" spans="1:21" s="1" customFormat="1" ht="18" customHeight="1" x14ac:dyDescent="0.3">
      <c r="A22" s="37">
        <v>11</v>
      </c>
      <c r="B22" s="56"/>
      <c r="C22" s="57"/>
      <c r="D22" s="58" t="s">
        <v>195</v>
      </c>
      <c r="E22" s="59">
        <v>3</v>
      </c>
      <c r="F22" s="59"/>
      <c r="G22" s="59"/>
      <c r="H22" s="59"/>
      <c r="I22" s="59">
        <v>3</v>
      </c>
      <c r="J22" s="59"/>
      <c r="K22" s="59">
        <v>3</v>
      </c>
      <c r="L22" s="59"/>
      <c r="M22" s="59">
        <v>3</v>
      </c>
      <c r="N22" s="60">
        <f t="shared" si="0"/>
        <v>45</v>
      </c>
      <c r="O22" s="61">
        <v>15</v>
      </c>
      <c r="P22" s="61">
        <f t="shared" si="1"/>
        <v>45</v>
      </c>
      <c r="Q22" s="61">
        <v>15</v>
      </c>
      <c r="R22" s="62"/>
      <c r="S22" s="62"/>
      <c r="T22" s="81">
        <v>2</v>
      </c>
      <c r="U22" s="62"/>
    </row>
    <row r="23" spans="1:21" s="1" customFormat="1" ht="18" customHeight="1" x14ac:dyDescent="0.3">
      <c r="A23" s="65"/>
      <c r="B23" s="294" t="s">
        <v>48</v>
      </c>
      <c r="C23" s="295"/>
      <c r="D23" s="296"/>
      <c r="E23" s="66">
        <f>SUM(E12:E22)</f>
        <v>545</v>
      </c>
      <c r="F23" s="66">
        <v>0</v>
      </c>
      <c r="G23" s="66">
        <f t="shared" ref="G23:M23" si="2">SUM(G12:G22)</f>
        <v>0</v>
      </c>
      <c r="H23" s="66">
        <f t="shared" si="2"/>
        <v>0</v>
      </c>
      <c r="I23" s="67">
        <f t="shared" si="2"/>
        <v>545</v>
      </c>
      <c r="J23" s="67">
        <f t="shared" si="2"/>
        <v>0</v>
      </c>
      <c r="K23" s="67">
        <f t="shared" si="2"/>
        <v>545</v>
      </c>
      <c r="L23" s="67">
        <f t="shared" si="2"/>
        <v>0</v>
      </c>
      <c r="M23" s="67">
        <f t="shared" si="2"/>
        <v>545</v>
      </c>
      <c r="N23" s="68">
        <f>SUM(N12:N22)</f>
        <v>8705</v>
      </c>
      <c r="O23" s="68"/>
      <c r="P23" s="68">
        <f>SUM(P12:P22)</f>
        <v>8705</v>
      </c>
      <c r="Q23" s="68"/>
      <c r="R23" s="69"/>
      <c r="S23" s="69"/>
      <c r="T23" s="70">
        <f>SUM(T12:T22)</f>
        <v>369</v>
      </c>
      <c r="U23" s="71"/>
    </row>
  </sheetData>
  <mergeCells count="11">
    <mergeCell ref="A7:A9"/>
    <mergeCell ref="B7:B9"/>
    <mergeCell ref="D7:D9"/>
    <mergeCell ref="E7:I8"/>
    <mergeCell ref="J7:M8"/>
    <mergeCell ref="P7:Q8"/>
    <mergeCell ref="R7:S8"/>
    <mergeCell ref="T7:T9"/>
    <mergeCell ref="U7:U9"/>
    <mergeCell ref="B23:D23"/>
    <mergeCell ref="N7:O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sqref="A1:XFD25"/>
    </sheetView>
  </sheetViews>
  <sheetFormatPr defaultRowHeight="14.4" x14ac:dyDescent="0.3"/>
  <cols>
    <col min="2" max="2" width="12.109375" bestFit="1" customWidth="1"/>
    <col min="3" max="3" width="1.6640625" bestFit="1" customWidth="1"/>
    <col min="4" max="4" width="19.77734375" bestFit="1" customWidth="1"/>
  </cols>
  <sheetData>
    <row r="1" spans="1:21" s="1" customFormat="1" ht="15.6" x14ac:dyDescent="0.3">
      <c r="B1" s="4" t="s">
        <v>0</v>
      </c>
      <c r="C1" s="4" t="s">
        <v>1</v>
      </c>
      <c r="D1" s="5" t="s">
        <v>2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3"/>
    </row>
    <row r="2" spans="1:21" s="1" customFormat="1" ht="15.6" x14ac:dyDescent="0.3">
      <c r="B2" s="4" t="s">
        <v>3</v>
      </c>
      <c r="C2" s="4" t="s">
        <v>1</v>
      </c>
      <c r="D2" s="5" t="s">
        <v>196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3"/>
    </row>
    <row r="3" spans="1:21" s="1" customFormat="1" ht="15.6" x14ac:dyDescent="0.3">
      <c r="B3" s="4" t="s">
        <v>5</v>
      </c>
      <c r="C3" s="4" t="s">
        <v>1</v>
      </c>
      <c r="D3" s="7" t="s">
        <v>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</row>
    <row r="4" spans="1:21" s="1" customFormat="1" ht="15.6" x14ac:dyDescent="0.3">
      <c r="B4" s="4" t="s">
        <v>7</v>
      </c>
      <c r="C4" s="4" t="s">
        <v>1</v>
      </c>
      <c r="D4" s="9" t="s">
        <v>8</v>
      </c>
      <c r="E4" s="10"/>
      <c r="F4" s="10"/>
      <c r="G4" s="10"/>
      <c r="H4" s="10"/>
      <c r="I4" s="10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</row>
    <row r="5" spans="1:21" s="1" customFormat="1" ht="15.6" x14ac:dyDescent="0.3">
      <c r="B5" s="4" t="s">
        <v>9</v>
      </c>
      <c r="C5" s="4" t="s">
        <v>1</v>
      </c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"/>
    </row>
    <row r="6" spans="1:21" s="1" customFormat="1" x14ac:dyDescent="0.3"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</row>
    <row r="7" spans="1:21" s="1" customFormat="1" x14ac:dyDescent="0.3">
      <c r="A7" s="297" t="s">
        <v>10</v>
      </c>
      <c r="B7" s="300" t="s">
        <v>3</v>
      </c>
      <c r="C7" s="11"/>
      <c r="D7" s="303" t="s">
        <v>11</v>
      </c>
      <c r="E7" s="300" t="s">
        <v>12</v>
      </c>
      <c r="F7" s="306"/>
      <c r="G7" s="306"/>
      <c r="H7" s="306"/>
      <c r="I7" s="307"/>
      <c r="J7" s="284" t="s">
        <v>13</v>
      </c>
      <c r="K7" s="310"/>
      <c r="L7" s="310"/>
      <c r="M7" s="311"/>
      <c r="N7" s="284" t="s">
        <v>14</v>
      </c>
      <c r="O7" s="285"/>
      <c r="P7" s="284" t="s">
        <v>15</v>
      </c>
      <c r="Q7" s="285"/>
      <c r="R7" s="284" t="s">
        <v>16</v>
      </c>
      <c r="S7" s="285"/>
      <c r="T7" s="288" t="s">
        <v>17</v>
      </c>
      <c r="U7" s="291" t="s">
        <v>18</v>
      </c>
    </row>
    <row r="8" spans="1:21" s="1" customFormat="1" x14ac:dyDescent="0.3">
      <c r="A8" s="298"/>
      <c r="B8" s="301"/>
      <c r="C8" s="12"/>
      <c r="D8" s="304"/>
      <c r="E8" s="302"/>
      <c r="F8" s="308"/>
      <c r="G8" s="308"/>
      <c r="H8" s="308"/>
      <c r="I8" s="309"/>
      <c r="J8" s="312"/>
      <c r="K8" s="313"/>
      <c r="L8" s="313"/>
      <c r="M8" s="314"/>
      <c r="N8" s="286"/>
      <c r="O8" s="287"/>
      <c r="P8" s="286"/>
      <c r="Q8" s="287"/>
      <c r="R8" s="286"/>
      <c r="S8" s="287"/>
      <c r="T8" s="289"/>
      <c r="U8" s="292"/>
    </row>
    <row r="9" spans="1:21" s="1" customFormat="1" ht="57.6" x14ac:dyDescent="0.3">
      <c r="A9" s="299"/>
      <c r="B9" s="302"/>
      <c r="C9" s="13"/>
      <c r="D9" s="305"/>
      <c r="E9" s="14" t="s">
        <v>19</v>
      </c>
      <c r="F9" s="14" t="s">
        <v>20</v>
      </c>
      <c r="G9" s="14" t="s">
        <v>21</v>
      </c>
      <c r="H9" s="14" t="s">
        <v>22</v>
      </c>
      <c r="I9" s="14" t="s">
        <v>23</v>
      </c>
      <c r="J9" s="15" t="s">
        <v>24</v>
      </c>
      <c r="K9" s="15" t="s">
        <v>25</v>
      </c>
      <c r="L9" s="16" t="s">
        <v>26</v>
      </c>
      <c r="M9" s="15" t="s">
        <v>23</v>
      </c>
      <c r="N9" s="15" t="s">
        <v>27</v>
      </c>
      <c r="O9" s="17" t="s">
        <v>28</v>
      </c>
      <c r="P9" s="15" t="s">
        <v>27</v>
      </c>
      <c r="Q9" s="18" t="s">
        <v>28</v>
      </c>
      <c r="R9" s="15" t="s">
        <v>29</v>
      </c>
      <c r="S9" s="17" t="s">
        <v>30</v>
      </c>
      <c r="T9" s="290"/>
      <c r="U9" s="293"/>
    </row>
    <row r="10" spans="1:21" s="1" customFormat="1" x14ac:dyDescent="0.3">
      <c r="A10" s="19">
        <v>1</v>
      </c>
      <c r="B10" s="20" t="s">
        <v>31</v>
      </c>
      <c r="C10" s="21"/>
      <c r="D10" s="22" t="s">
        <v>32</v>
      </c>
      <c r="E10" s="22">
        <v>4</v>
      </c>
      <c r="F10" s="22">
        <v>5</v>
      </c>
      <c r="G10" s="22">
        <v>6</v>
      </c>
      <c r="H10" s="22">
        <v>7</v>
      </c>
      <c r="I10" s="22">
        <v>8</v>
      </c>
      <c r="J10" s="23">
        <v>9</v>
      </c>
      <c r="K10" s="23">
        <v>10</v>
      </c>
      <c r="L10" s="23">
        <v>11</v>
      </c>
      <c r="M10" s="23">
        <v>12</v>
      </c>
      <c r="N10" s="23">
        <v>13</v>
      </c>
      <c r="O10" s="23">
        <v>14</v>
      </c>
      <c r="P10" s="23">
        <v>15</v>
      </c>
      <c r="Q10" s="23">
        <v>16</v>
      </c>
      <c r="R10" s="23">
        <v>17</v>
      </c>
      <c r="S10" s="23">
        <v>18</v>
      </c>
      <c r="T10" s="24">
        <v>19</v>
      </c>
      <c r="U10" s="25">
        <v>20</v>
      </c>
    </row>
    <row r="11" spans="1:21" s="1" customFormat="1" x14ac:dyDescent="0.3">
      <c r="A11" s="26">
        <v>1</v>
      </c>
      <c r="B11" s="27" t="s">
        <v>197</v>
      </c>
      <c r="C11" s="28"/>
      <c r="D11" s="29"/>
      <c r="E11" s="30"/>
      <c r="F11" s="30"/>
      <c r="G11" s="30"/>
      <c r="H11" s="30"/>
      <c r="I11" s="30"/>
      <c r="J11" s="31"/>
      <c r="K11" s="31"/>
      <c r="L11" s="31"/>
      <c r="M11" s="31"/>
      <c r="N11" s="32"/>
      <c r="O11" s="32"/>
      <c r="P11" s="33"/>
      <c r="Q11" s="33"/>
      <c r="R11" s="34"/>
      <c r="S11" s="34"/>
      <c r="T11" s="35"/>
      <c r="U11" s="36"/>
    </row>
    <row r="12" spans="1:21" s="1" customFormat="1" ht="18" customHeight="1" x14ac:dyDescent="0.3">
      <c r="A12" s="37">
        <v>1</v>
      </c>
      <c r="B12" s="38"/>
      <c r="C12" s="39"/>
      <c r="D12" s="40" t="s">
        <v>198</v>
      </c>
      <c r="E12" s="104">
        <v>38</v>
      </c>
      <c r="F12" s="41">
        <v>0</v>
      </c>
      <c r="G12" s="41">
        <v>0</v>
      </c>
      <c r="H12" s="41">
        <v>3</v>
      </c>
      <c r="I12" s="104">
        <v>35</v>
      </c>
      <c r="J12" s="41">
        <v>0</v>
      </c>
      <c r="K12" s="105">
        <f>SUM(I12-J12)</f>
        <v>35</v>
      </c>
      <c r="L12" s="105"/>
      <c r="M12" s="104">
        <v>35</v>
      </c>
      <c r="N12" s="105">
        <f>O12*K12</f>
        <v>398.99999999999994</v>
      </c>
      <c r="O12" s="105">
        <f>1.9*6</f>
        <v>11.399999999999999</v>
      </c>
      <c r="P12" s="105">
        <f>Q12*K12</f>
        <v>420</v>
      </c>
      <c r="Q12" s="105">
        <v>12</v>
      </c>
      <c r="R12" s="106">
        <v>3.7712400000000001</v>
      </c>
      <c r="S12" s="107">
        <v>98.454210000000003</v>
      </c>
      <c r="T12" s="45">
        <v>25</v>
      </c>
      <c r="U12" s="44"/>
    </row>
    <row r="13" spans="1:21" s="1" customFormat="1" ht="18" customHeight="1" x14ac:dyDescent="0.3">
      <c r="A13" s="37">
        <v>2</v>
      </c>
      <c r="B13" s="46"/>
      <c r="C13" s="47"/>
      <c r="D13" s="48" t="s">
        <v>199</v>
      </c>
      <c r="E13" s="108">
        <v>12</v>
      </c>
      <c r="F13" s="49">
        <v>0</v>
      </c>
      <c r="G13" s="49">
        <v>0</v>
      </c>
      <c r="H13" s="49">
        <v>0</v>
      </c>
      <c r="I13" s="108">
        <v>12</v>
      </c>
      <c r="J13" s="49">
        <v>0</v>
      </c>
      <c r="K13" s="109">
        <f t="shared" ref="K13:K24" si="0">SUM(I13-J13)</f>
        <v>12</v>
      </c>
      <c r="L13" s="109"/>
      <c r="M13" s="108">
        <v>12</v>
      </c>
      <c r="N13" s="109">
        <f t="shared" ref="N13:N24" si="1">O13*K13</f>
        <v>136.79999999999998</v>
      </c>
      <c r="O13" s="109">
        <f>1.9*6</f>
        <v>11.399999999999999</v>
      </c>
      <c r="P13" s="109">
        <f t="shared" ref="P13:P24" si="2">Q13*K13</f>
        <v>138</v>
      </c>
      <c r="Q13" s="109">
        <v>11.5</v>
      </c>
      <c r="R13" s="110">
        <v>3.7757000000000001</v>
      </c>
      <c r="S13" s="111">
        <v>98.420509999999993</v>
      </c>
      <c r="T13" s="53">
        <v>8</v>
      </c>
      <c r="U13" s="52"/>
    </row>
    <row r="14" spans="1:21" s="1" customFormat="1" ht="18" customHeight="1" x14ac:dyDescent="0.3">
      <c r="A14" s="37">
        <v>3</v>
      </c>
      <c r="B14" s="46"/>
      <c r="C14" s="47"/>
      <c r="D14" s="48" t="s">
        <v>200</v>
      </c>
      <c r="E14" s="108">
        <v>73</v>
      </c>
      <c r="F14" s="49">
        <v>0</v>
      </c>
      <c r="G14" s="49">
        <v>0</v>
      </c>
      <c r="H14" s="49">
        <v>0</v>
      </c>
      <c r="I14" s="108">
        <v>73</v>
      </c>
      <c r="J14" s="49">
        <v>0</v>
      </c>
      <c r="K14" s="109">
        <f t="shared" si="0"/>
        <v>73</v>
      </c>
      <c r="L14" s="109"/>
      <c r="M14" s="108">
        <v>73</v>
      </c>
      <c r="N14" s="109">
        <f t="shared" si="1"/>
        <v>788.40000000000009</v>
      </c>
      <c r="O14" s="109">
        <f>1.8*6</f>
        <v>10.8</v>
      </c>
      <c r="P14" s="109">
        <f t="shared" si="2"/>
        <v>803</v>
      </c>
      <c r="Q14" s="109">
        <v>11</v>
      </c>
      <c r="R14" s="110">
        <v>3.7752970000000001</v>
      </c>
      <c r="S14" s="111">
        <v>98.369590000000002</v>
      </c>
      <c r="T14" s="53">
        <v>35</v>
      </c>
      <c r="U14" s="52"/>
    </row>
    <row r="15" spans="1:21" s="1" customFormat="1" ht="18" customHeight="1" x14ac:dyDescent="0.3">
      <c r="A15" s="37">
        <v>4</v>
      </c>
      <c r="B15" s="46"/>
      <c r="C15" s="47"/>
      <c r="D15" s="48" t="s">
        <v>201</v>
      </c>
      <c r="E15" s="112">
        <v>287</v>
      </c>
      <c r="F15" s="49">
        <v>35</v>
      </c>
      <c r="G15" s="49">
        <v>28</v>
      </c>
      <c r="H15" s="49">
        <v>0</v>
      </c>
      <c r="I15" s="112">
        <v>350</v>
      </c>
      <c r="J15" s="49">
        <v>57</v>
      </c>
      <c r="K15" s="109">
        <v>193</v>
      </c>
      <c r="L15" s="109"/>
      <c r="M15" s="112">
        <v>350</v>
      </c>
      <c r="N15" s="109">
        <f t="shared" si="1"/>
        <v>1968.6</v>
      </c>
      <c r="O15" s="109">
        <f>1.7*6</f>
        <v>10.199999999999999</v>
      </c>
      <c r="P15" s="109">
        <f t="shared" si="2"/>
        <v>2026.5</v>
      </c>
      <c r="Q15" s="109">
        <v>10.5</v>
      </c>
      <c r="R15" s="110">
        <v>3.7895599999999998</v>
      </c>
      <c r="S15" s="111">
        <v>98.375029999999995</v>
      </c>
      <c r="T15" s="53">
        <v>135</v>
      </c>
      <c r="U15" s="52"/>
    </row>
    <row r="16" spans="1:21" s="1" customFormat="1" ht="18" customHeight="1" x14ac:dyDescent="0.3">
      <c r="A16" s="37">
        <v>5</v>
      </c>
      <c r="B16" s="46"/>
      <c r="C16" s="47"/>
      <c r="D16" s="48" t="s">
        <v>202</v>
      </c>
      <c r="E16" s="112">
        <v>293</v>
      </c>
      <c r="F16" s="49">
        <v>40</v>
      </c>
      <c r="G16" s="49">
        <v>18</v>
      </c>
      <c r="H16" s="49">
        <v>0</v>
      </c>
      <c r="I16" s="112">
        <v>451</v>
      </c>
      <c r="J16" s="49">
        <v>60</v>
      </c>
      <c r="K16" s="109">
        <v>290</v>
      </c>
      <c r="L16" s="109"/>
      <c r="M16" s="112">
        <v>451</v>
      </c>
      <c r="N16" s="109">
        <f t="shared" si="1"/>
        <v>2958</v>
      </c>
      <c r="O16" s="109">
        <f>1.7*6</f>
        <v>10.199999999999999</v>
      </c>
      <c r="P16" s="109">
        <f t="shared" si="2"/>
        <v>3045</v>
      </c>
      <c r="Q16" s="109">
        <v>10.5</v>
      </c>
      <c r="R16" s="110">
        <v>3.7631199999999998</v>
      </c>
      <c r="S16" s="111">
        <v>98.359835000000004</v>
      </c>
      <c r="T16" s="53">
        <v>201</v>
      </c>
      <c r="U16" s="52"/>
    </row>
    <row r="17" spans="1:21" s="1" customFormat="1" ht="18" customHeight="1" x14ac:dyDescent="0.3">
      <c r="A17" s="37">
        <v>6</v>
      </c>
      <c r="B17" s="46"/>
      <c r="C17" s="47"/>
      <c r="D17" s="48" t="s">
        <v>203</v>
      </c>
      <c r="E17" s="112">
        <v>347</v>
      </c>
      <c r="F17" s="49">
        <v>0</v>
      </c>
      <c r="G17" s="49">
        <v>0</v>
      </c>
      <c r="H17" s="49">
        <v>0</v>
      </c>
      <c r="I17" s="112">
        <v>347</v>
      </c>
      <c r="J17" s="49">
        <v>25</v>
      </c>
      <c r="K17" s="109">
        <v>224</v>
      </c>
      <c r="L17" s="109"/>
      <c r="M17" s="112">
        <v>347</v>
      </c>
      <c r="N17" s="109">
        <f t="shared" si="1"/>
        <v>2419.2000000000003</v>
      </c>
      <c r="O17" s="109">
        <f>1.8*6</f>
        <v>10.8</v>
      </c>
      <c r="P17" s="109">
        <f t="shared" si="2"/>
        <v>2464</v>
      </c>
      <c r="Q17" s="109">
        <v>11</v>
      </c>
      <c r="R17" s="110">
        <v>3.674544</v>
      </c>
      <c r="S17" s="111">
        <v>98.357889999999998</v>
      </c>
      <c r="T17" s="54">
        <v>256</v>
      </c>
      <c r="U17" s="55"/>
    </row>
    <row r="18" spans="1:21" s="1" customFormat="1" ht="18" customHeight="1" x14ac:dyDescent="0.3">
      <c r="A18" s="37">
        <v>7</v>
      </c>
      <c r="B18" s="46"/>
      <c r="C18" s="47"/>
      <c r="D18" s="48" t="s">
        <v>204</v>
      </c>
      <c r="E18" s="112">
        <v>369</v>
      </c>
      <c r="F18" s="49">
        <v>0</v>
      </c>
      <c r="G18" s="49">
        <v>0</v>
      </c>
      <c r="H18" s="49">
        <v>0</v>
      </c>
      <c r="I18" s="112">
        <v>369</v>
      </c>
      <c r="J18" s="49">
        <v>0</v>
      </c>
      <c r="K18" s="109">
        <v>324</v>
      </c>
      <c r="L18" s="109"/>
      <c r="M18" s="112">
        <v>369</v>
      </c>
      <c r="N18" s="109">
        <f t="shared" si="1"/>
        <v>3499.2000000000003</v>
      </c>
      <c r="O18" s="109">
        <f>1.8*6</f>
        <v>10.8</v>
      </c>
      <c r="P18" s="109">
        <f t="shared" si="2"/>
        <v>3564</v>
      </c>
      <c r="Q18" s="109">
        <v>11</v>
      </c>
      <c r="R18" s="110">
        <v>3.6550790000000002</v>
      </c>
      <c r="S18" s="111">
        <v>98.352087999999995</v>
      </c>
      <c r="T18" s="54">
        <v>267</v>
      </c>
      <c r="U18" s="55"/>
    </row>
    <row r="19" spans="1:21" s="1" customFormat="1" ht="18" customHeight="1" x14ac:dyDescent="0.3">
      <c r="A19" s="37">
        <v>8</v>
      </c>
      <c r="B19" s="46"/>
      <c r="C19" s="47"/>
      <c r="D19" s="48" t="s">
        <v>205</v>
      </c>
      <c r="E19" s="112">
        <v>421</v>
      </c>
      <c r="F19" s="49">
        <v>0</v>
      </c>
      <c r="G19" s="49">
        <v>0</v>
      </c>
      <c r="H19" s="49">
        <v>0</v>
      </c>
      <c r="I19" s="112">
        <v>421</v>
      </c>
      <c r="J19" s="49">
        <v>0</v>
      </c>
      <c r="K19" s="109">
        <f t="shared" si="0"/>
        <v>421</v>
      </c>
      <c r="L19" s="109"/>
      <c r="M19" s="112">
        <v>421</v>
      </c>
      <c r="N19" s="109">
        <f t="shared" si="1"/>
        <v>5052</v>
      </c>
      <c r="O19" s="109">
        <f>2*6</f>
        <v>12</v>
      </c>
      <c r="P19" s="109">
        <f t="shared" si="2"/>
        <v>5052</v>
      </c>
      <c r="Q19" s="109">
        <v>12</v>
      </c>
      <c r="R19" s="110">
        <v>3.7234919999999998</v>
      </c>
      <c r="S19" s="111">
        <v>98.394988999999995</v>
      </c>
      <c r="T19" s="54">
        <v>335</v>
      </c>
      <c r="U19" s="55"/>
    </row>
    <row r="20" spans="1:21" s="1" customFormat="1" ht="18" customHeight="1" x14ac:dyDescent="0.3">
      <c r="A20" s="37">
        <v>9</v>
      </c>
      <c r="B20" s="46"/>
      <c r="C20" s="47"/>
      <c r="D20" s="48" t="s">
        <v>206</v>
      </c>
      <c r="E20" s="112">
        <v>109</v>
      </c>
      <c r="F20" s="49">
        <v>0</v>
      </c>
      <c r="G20" s="49">
        <v>0</v>
      </c>
      <c r="H20" s="49">
        <v>0</v>
      </c>
      <c r="I20" s="112">
        <v>109</v>
      </c>
      <c r="J20" s="49">
        <v>0</v>
      </c>
      <c r="K20" s="109">
        <v>101</v>
      </c>
      <c r="L20" s="109"/>
      <c r="M20" s="112">
        <v>109</v>
      </c>
      <c r="N20" s="109">
        <f t="shared" si="1"/>
        <v>1212</v>
      </c>
      <c r="O20" s="109">
        <f>2*6</f>
        <v>12</v>
      </c>
      <c r="P20" s="109">
        <f t="shared" si="2"/>
        <v>1212</v>
      </c>
      <c r="Q20" s="109">
        <v>12</v>
      </c>
      <c r="R20" s="110">
        <v>3.7079620000000002</v>
      </c>
      <c r="S20" s="111">
        <v>98.382891000000001</v>
      </c>
      <c r="T20" s="54">
        <v>87</v>
      </c>
      <c r="U20" s="55"/>
    </row>
    <row r="21" spans="1:21" s="1" customFormat="1" ht="18" customHeight="1" x14ac:dyDescent="0.3">
      <c r="A21" s="37">
        <v>10</v>
      </c>
      <c r="B21" s="46"/>
      <c r="C21" s="47"/>
      <c r="D21" s="48" t="s">
        <v>207</v>
      </c>
      <c r="E21" s="112">
        <v>753</v>
      </c>
      <c r="F21" s="49">
        <v>56.5</v>
      </c>
      <c r="G21" s="49">
        <v>0</v>
      </c>
      <c r="H21" s="49">
        <v>0</v>
      </c>
      <c r="I21" s="112">
        <v>813.5</v>
      </c>
      <c r="J21" s="49">
        <v>56.5</v>
      </c>
      <c r="K21" s="109">
        <f t="shared" si="0"/>
        <v>757</v>
      </c>
      <c r="L21" s="109"/>
      <c r="M21" s="112">
        <v>813.5</v>
      </c>
      <c r="N21" s="109">
        <f t="shared" si="1"/>
        <v>8629.7999999999993</v>
      </c>
      <c r="O21" s="109">
        <f>1.9*6</f>
        <v>11.399999999999999</v>
      </c>
      <c r="P21" s="109">
        <f t="shared" si="2"/>
        <v>9084</v>
      </c>
      <c r="Q21" s="109">
        <v>12</v>
      </c>
      <c r="R21" s="110">
        <v>3.7011620000000001</v>
      </c>
      <c r="S21" s="111">
        <v>98.331289999999996</v>
      </c>
      <c r="T21" s="54">
        <v>687</v>
      </c>
      <c r="U21" s="55"/>
    </row>
    <row r="22" spans="1:21" s="1" customFormat="1" ht="18" customHeight="1" x14ac:dyDescent="0.3">
      <c r="A22" s="37">
        <v>11</v>
      </c>
      <c r="B22" s="46"/>
      <c r="C22" s="47"/>
      <c r="D22" s="48" t="s">
        <v>208</v>
      </c>
      <c r="E22" s="112">
        <v>786</v>
      </c>
      <c r="F22" s="49">
        <v>28</v>
      </c>
      <c r="G22" s="49">
        <v>0</v>
      </c>
      <c r="H22" s="49">
        <v>0</v>
      </c>
      <c r="I22" s="112">
        <v>786</v>
      </c>
      <c r="J22" s="49">
        <v>28</v>
      </c>
      <c r="K22" s="109">
        <v>458</v>
      </c>
      <c r="L22" s="109"/>
      <c r="M22" s="112">
        <v>786</v>
      </c>
      <c r="N22" s="109">
        <f t="shared" si="1"/>
        <v>5770.8000000000011</v>
      </c>
      <c r="O22" s="109">
        <f>2.1*6</f>
        <v>12.600000000000001</v>
      </c>
      <c r="P22" s="109">
        <f t="shared" si="2"/>
        <v>5954</v>
      </c>
      <c r="Q22" s="109">
        <v>13</v>
      </c>
      <c r="R22" s="110">
        <v>3.6621779999999999</v>
      </c>
      <c r="S22" s="111">
        <v>98.341649000000004</v>
      </c>
      <c r="T22" s="53">
        <v>650</v>
      </c>
      <c r="U22" s="52"/>
    </row>
    <row r="23" spans="1:21" s="1" customFormat="1" ht="18" customHeight="1" x14ac:dyDescent="0.3">
      <c r="A23" s="37">
        <v>12</v>
      </c>
      <c r="B23" s="46"/>
      <c r="C23" s="47"/>
      <c r="D23" s="48" t="s">
        <v>209</v>
      </c>
      <c r="E23" s="112">
        <v>773</v>
      </c>
      <c r="F23" s="49">
        <v>354</v>
      </c>
      <c r="G23" s="49">
        <v>0</v>
      </c>
      <c r="H23" s="49">
        <v>0</v>
      </c>
      <c r="I23" s="112">
        <v>1127</v>
      </c>
      <c r="J23" s="49">
        <v>354</v>
      </c>
      <c r="K23" s="109">
        <v>570</v>
      </c>
      <c r="L23" s="109"/>
      <c r="M23" s="112">
        <v>1127</v>
      </c>
      <c r="N23" s="109">
        <f t="shared" si="1"/>
        <v>7524.0000000000009</v>
      </c>
      <c r="O23" s="109">
        <f>2.2*6</f>
        <v>13.200000000000001</v>
      </c>
      <c r="P23" s="109">
        <f t="shared" si="2"/>
        <v>7695</v>
      </c>
      <c r="Q23" s="109">
        <v>13.5</v>
      </c>
      <c r="R23" s="110">
        <v>3.661454</v>
      </c>
      <c r="S23" s="111">
        <v>98.286711999999994</v>
      </c>
      <c r="T23" s="53">
        <v>1056</v>
      </c>
      <c r="U23" s="52"/>
    </row>
    <row r="24" spans="1:21" s="1" customFormat="1" ht="18" customHeight="1" x14ac:dyDescent="0.3">
      <c r="A24" s="37">
        <v>13</v>
      </c>
      <c r="B24" s="56"/>
      <c r="C24" s="57"/>
      <c r="D24" s="58" t="s">
        <v>210</v>
      </c>
      <c r="E24" s="113">
        <v>206</v>
      </c>
      <c r="F24" s="59">
        <v>12</v>
      </c>
      <c r="G24" s="59">
        <v>0</v>
      </c>
      <c r="H24" s="59">
        <v>2</v>
      </c>
      <c r="I24" s="113">
        <v>220</v>
      </c>
      <c r="J24" s="59">
        <v>20</v>
      </c>
      <c r="K24" s="114">
        <f t="shared" si="0"/>
        <v>200</v>
      </c>
      <c r="L24" s="114"/>
      <c r="M24" s="113">
        <v>220</v>
      </c>
      <c r="N24" s="114">
        <f t="shared" si="1"/>
        <v>2279.9999999999995</v>
      </c>
      <c r="O24" s="114">
        <f>1.9*6</f>
        <v>11.399999999999999</v>
      </c>
      <c r="P24" s="114">
        <f t="shared" si="2"/>
        <v>2400</v>
      </c>
      <c r="Q24" s="114">
        <v>12</v>
      </c>
      <c r="R24" s="115">
        <v>3.76593</v>
      </c>
      <c r="S24" s="116">
        <v>98.421729999999997</v>
      </c>
      <c r="T24" s="81">
        <v>180</v>
      </c>
      <c r="U24" s="62"/>
    </row>
    <row r="25" spans="1:21" s="1" customFormat="1" ht="18" customHeight="1" x14ac:dyDescent="0.3">
      <c r="A25" s="65"/>
      <c r="B25" s="294" t="s">
        <v>211</v>
      </c>
      <c r="C25" s="295"/>
      <c r="D25" s="296"/>
      <c r="E25" s="66">
        <f>SUM(E12:E24)</f>
        <v>4467</v>
      </c>
      <c r="F25" s="66">
        <v>0</v>
      </c>
      <c r="G25" s="66">
        <f t="shared" ref="G25:M25" si="3">SUM(G12:G24)</f>
        <v>46</v>
      </c>
      <c r="H25" s="66">
        <f t="shared" si="3"/>
        <v>5</v>
      </c>
      <c r="I25" s="67">
        <f t="shared" si="3"/>
        <v>5113.5</v>
      </c>
      <c r="J25" s="67">
        <f t="shared" si="3"/>
        <v>600.5</v>
      </c>
      <c r="K25" s="67">
        <f t="shared" si="3"/>
        <v>3658</v>
      </c>
      <c r="L25" s="67">
        <f t="shared" si="3"/>
        <v>0</v>
      </c>
      <c r="M25" s="67">
        <f t="shared" si="3"/>
        <v>5113.5</v>
      </c>
      <c r="N25" s="68">
        <f>SUM(N12:N24)</f>
        <v>42637.8</v>
      </c>
      <c r="O25" s="68"/>
      <c r="P25" s="68">
        <f>SUM(P12:P24)</f>
        <v>43857.5</v>
      </c>
      <c r="Q25" s="68"/>
      <c r="R25" s="69"/>
      <c r="S25" s="69"/>
      <c r="T25" s="70">
        <f>SUM(T12:T24)</f>
        <v>3922</v>
      </c>
      <c r="U25" s="71"/>
    </row>
  </sheetData>
  <mergeCells count="11">
    <mergeCell ref="A7:A9"/>
    <mergeCell ref="B7:B9"/>
    <mergeCell ref="D7:D9"/>
    <mergeCell ref="E7:I8"/>
    <mergeCell ref="J7:M8"/>
    <mergeCell ref="P7:Q8"/>
    <mergeCell ref="R7:S8"/>
    <mergeCell ref="T7:T9"/>
    <mergeCell ref="U7:U9"/>
    <mergeCell ref="B25:D25"/>
    <mergeCell ref="N7:O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workbookViewId="0">
      <selection sqref="A1:XFD28"/>
    </sheetView>
  </sheetViews>
  <sheetFormatPr defaultRowHeight="14.4" x14ac:dyDescent="0.3"/>
  <cols>
    <col min="2" max="2" width="12.109375" bestFit="1" customWidth="1"/>
    <col min="3" max="3" width="1.6640625" bestFit="1" customWidth="1"/>
    <col min="4" max="4" width="19.33203125" bestFit="1" customWidth="1"/>
  </cols>
  <sheetData>
    <row r="1" spans="1:21" s="1" customFormat="1" ht="15.6" x14ac:dyDescent="0.3">
      <c r="B1" s="4" t="s">
        <v>0</v>
      </c>
      <c r="C1" s="4" t="s">
        <v>1</v>
      </c>
      <c r="D1" s="5" t="s">
        <v>2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3"/>
    </row>
    <row r="2" spans="1:21" s="1" customFormat="1" ht="15.6" x14ac:dyDescent="0.3">
      <c r="B2" s="4" t="s">
        <v>3</v>
      </c>
      <c r="C2" s="4" t="s">
        <v>1</v>
      </c>
      <c r="D2" s="5" t="s">
        <v>212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3"/>
    </row>
    <row r="3" spans="1:21" s="1" customFormat="1" ht="15.6" x14ac:dyDescent="0.3">
      <c r="B3" s="4" t="s">
        <v>5</v>
      </c>
      <c r="C3" s="4" t="s">
        <v>1</v>
      </c>
      <c r="D3" s="7" t="s">
        <v>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</row>
    <row r="4" spans="1:21" s="1" customFormat="1" ht="15.6" x14ac:dyDescent="0.3">
      <c r="B4" s="4" t="s">
        <v>7</v>
      </c>
      <c r="C4" s="4" t="s">
        <v>1</v>
      </c>
      <c r="D4" s="9" t="s">
        <v>8</v>
      </c>
      <c r="E4" s="10"/>
      <c r="F4" s="10"/>
      <c r="G4" s="10"/>
      <c r="H4" s="10"/>
      <c r="I4" s="10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</row>
    <row r="5" spans="1:21" s="1" customFormat="1" ht="15.6" x14ac:dyDescent="0.3">
      <c r="B5" s="4" t="s">
        <v>9</v>
      </c>
      <c r="C5" s="4" t="s">
        <v>1</v>
      </c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"/>
    </row>
    <row r="6" spans="1:21" s="1" customFormat="1" x14ac:dyDescent="0.3"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</row>
    <row r="7" spans="1:21" s="1" customFormat="1" x14ac:dyDescent="0.3">
      <c r="A7" s="297" t="s">
        <v>10</v>
      </c>
      <c r="B7" s="300" t="s">
        <v>3</v>
      </c>
      <c r="C7" s="11"/>
      <c r="D7" s="303" t="s">
        <v>11</v>
      </c>
      <c r="E7" s="300" t="s">
        <v>12</v>
      </c>
      <c r="F7" s="306"/>
      <c r="G7" s="306"/>
      <c r="H7" s="306"/>
      <c r="I7" s="307"/>
      <c r="J7" s="284" t="s">
        <v>13</v>
      </c>
      <c r="K7" s="310"/>
      <c r="L7" s="310"/>
      <c r="M7" s="311"/>
      <c r="N7" s="284" t="s">
        <v>14</v>
      </c>
      <c r="O7" s="285"/>
      <c r="P7" s="284" t="s">
        <v>15</v>
      </c>
      <c r="Q7" s="285"/>
      <c r="R7" s="284" t="s">
        <v>16</v>
      </c>
      <c r="S7" s="285"/>
      <c r="T7" s="288" t="s">
        <v>17</v>
      </c>
      <c r="U7" s="291" t="s">
        <v>18</v>
      </c>
    </row>
    <row r="8" spans="1:21" s="1" customFormat="1" x14ac:dyDescent="0.3">
      <c r="A8" s="298"/>
      <c r="B8" s="301"/>
      <c r="C8" s="12"/>
      <c r="D8" s="304"/>
      <c r="E8" s="302"/>
      <c r="F8" s="308"/>
      <c r="G8" s="308"/>
      <c r="H8" s="308"/>
      <c r="I8" s="309"/>
      <c r="J8" s="312"/>
      <c r="K8" s="313"/>
      <c r="L8" s="313"/>
      <c r="M8" s="314"/>
      <c r="N8" s="286"/>
      <c r="O8" s="287"/>
      <c r="P8" s="286"/>
      <c r="Q8" s="287"/>
      <c r="R8" s="286"/>
      <c r="S8" s="287"/>
      <c r="T8" s="289"/>
      <c r="U8" s="292"/>
    </row>
    <row r="9" spans="1:21" s="1" customFormat="1" ht="28.5" customHeight="1" x14ac:dyDescent="0.3">
      <c r="A9" s="299"/>
      <c r="B9" s="302"/>
      <c r="C9" s="13"/>
      <c r="D9" s="305"/>
      <c r="E9" s="14" t="s">
        <v>19</v>
      </c>
      <c r="F9" s="14" t="s">
        <v>20</v>
      </c>
      <c r="G9" s="14" t="s">
        <v>21</v>
      </c>
      <c r="H9" s="14" t="s">
        <v>22</v>
      </c>
      <c r="I9" s="14" t="s">
        <v>23</v>
      </c>
      <c r="J9" s="15" t="s">
        <v>24</v>
      </c>
      <c r="K9" s="15" t="s">
        <v>25</v>
      </c>
      <c r="L9" s="16" t="s">
        <v>26</v>
      </c>
      <c r="M9" s="15" t="s">
        <v>23</v>
      </c>
      <c r="N9" s="15" t="s">
        <v>27</v>
      </c>
      <c r="O9" s="17" t="s">
        <v>28</v>
      </c>
      <c r="P9" s="15" t="s">
        <v>27</v>
      </c>
      <c r="Q9" s="18" t="s">
        <v>28</v>
      </c>
      <c r="R9" s="15" t="s">
        <v>29</v>
      </c>
      <c r="S9" s="17" t="s">
        <v>30</v>
      </c>
      <c r="T9" s="290"/>
      <c r="U9" s="293"/>
    </row>
    <row r="10" spans="1:21" s="1" customFormat="1" x14ac:dyDescent="0.3">
      <c r="A10" s="19">
        <v>1</v>
      </c>
      <c r="B10" s="20" t="s">
        <v>31</v>
      </c>
      <c r="C10" s="21"/>
      <c r="D10" s="22" t="s">
        <v>32</v>
      </c>
      <c r="E10" s="22">
        <v>4</v>
      </c>
      <c r="F10" s="22">
        <v>5</v>
      </c>
      <c r="G10" s="22">
        <v>6</v>
      </c>
      <c r="H10" s="22">
        <v>7</v>
      </c>
      <c r="I10" s="22">
        <v>8</v>
      </c>
      <c r="J10" s="23">
        <v>9</v>
      </c>
      <c r="K10" s="23">
        <v>10</v>
      </c>
      <c r="L10" s="23">
        <v>11</v>
      </c>
      <c r="M10" s="23">
        <v>12</v>
      </c>
      <c r="N10" s="23">
        <v>13</v>
      </c>
      <c r="O10" s="23">
        <v>14</v>
      </c>
      <c r="P10" s="23">
        <v>15</v>
      </c>
      <c r="Q10" s="23">
        <v>16</v>
      </c>
      <c r="R10" s="23">
        <v>17</v>
      </c>
      <c r="S10" s="23">
        <v>18</v>
      </c>
      <c r="T10" s="24">
        <v>19</v>
      </c>
      <c r="U10" s="25">
        <v>20</v>
      </c>
    </row>
    <row r="11" spans="1:21" s="1" customFormat="1" ht="18" customHeight="1" x14ac:dyDescent="0.3">
      <c r="A11" s="26">
        <v>1</v>
      </c>
      <c r="B11" s="27" t="s">
        <v>213</v>
      </c>
      <c r="C11" s="28"/>
      <c r="D11" s="29"/>
      <c r="E11" s="30"/>
      <c r="F11" s="30"/>
      <c r="G11" s="30"/>
      <c r="H11" s="30"/>
      <c r="I11" s="30"/>
      <c r="J11" s="31"/>
      <c r="K11" s="31"/>
      <c r="L11" s="31"/>
      <c r="M11" s="31"/>
      <c r="N11" s="32"/>
      <c r="O11" s="32"/>
      <c r="P11" s="33"/>
      <c r="Q11" s="33"/>
      <c r="R11" s="34"/>
      <c r="S11" s="34"/>
      <c r="T11" s="35"/>
      <c r="U11" s="36"/>
    </row>
    <row r="12" spans="1:21" s="127" customFormat="1" ht="18" customHeight="1" x14ac:dyDescent="0.3">
      <c r="A12" s="117">
        <v>1</v>
      </c>
      <c r="B12" s="118"/>
      <c r="C12" s="119"/>
      <c r="D12" s="120" t="s">
        <v>214</v>
      </c>
      <c r="E12" s="121">
        <v>475</v>
      </c>
      <c r="F12" s="121"/>
      <c r="G12" s="121">
        <v>12</v>
      </c>
      <c r="H12" s="121">
        <v>0</v>
      </c>
      <c r="I12" s="122">
        <f>SUM(E12+G12-H12)</f>
        <v>487</v>
      </c>
      <c r="J12" s="122">
        <v>272</v>
      </c>
      <c r="K12" s="122">
        <v>215</v>
      </c>
      <c r="L12" s="122">
        <v>0</v>
      </c>
      <c r="M12" s="123">
        <f>SUM(J12+K12+L12)</f>
        <v>487</v>
      </c>
      <c r="N12" s="124">
        <v>3225</v>
      </c>
      <c r="O12" s="122">
        <v>15</v>
      </c>
      <c r="P12" s="122">
        <v>3440</v>
      </c>
      <c r="Q12" s="122">
        <v>16</v>
      </c>
      <c r="R12" s="125"/>
      <c r="S12" s="125"/>
      <c r="T12" s="126">
        <v>120</v>
      </c>
      <c r="U12" s="125"/>
    </row>
    <row r="13" spans="1:21" s="138" customFormat="1" ht="18" customHeight="1" x14ac:dyDescent="0.3">
      <c r="A13" s="128">
        <v>2</v>
      </c>
      <c r="B13" s="129"/>
      <c r="C13" s="130"/>
      <c r="D13" s="131" t="s">
        <v>215</v>
      </c>
      <c r="E13" s="132">
        <v>515</v>
      </c>
      <c r="F13" s="132"/>
      <c r="G13" s="132">
        <v>7</v>
      </c>
      <c r="H13" s="132">
        <v>0</v>
      </c>
      <c r="I13" s="133">
        <f>SUM(E13+G13+H13)</f>
        <v>522</v>
      </c>
      <c r="J13" s="133">
        <v>152</v>
      </c>
      <c r="K13" s="133">
        <v>365</v>
      </c>
      <c r="L13" s="133">
        <v>0</v>
      </c>
      <c r="M13" s="134">
        <f t="shared" ref="M13:M27" si="0">SUM(J13+K13+L13)</f>
        <v>517</v>
      </c>
      <c r="N13" s="135">
        <v>5110</v>
      </c>
      <c r="O13" s="133">
        <v>14</v>
      </c>
      <c r="P13" s="133">
        <v>5475</v>
      </c>
      <c r="Q13" s="133">
        <v>15</v>
      </c>
      <c r="R13" s="136"/>
      <c r="S13" s="136"/>
      <c r="T13" s="137">
        <v>158</v>
      </c>
      <c r="U13" s="136"/>
    </row>
    <row r="14" spans="1:21" s="138" customFormat="1" ht="18" customHeight="1" x14ac:dyDescent="0.3">
      <c r="A14" s="128">
        <v>3</v>
      </c>
      <c r="B14" s="129"/>
      <c r="C14" s="130"/>
      <c r="D14" s="131" t="s">
        <v>216</v>
      </c>
      <c r="E14" s="132">
        <v>195</v>
      </c>
      <c r="F14" s="132"/>
      <c r="G14" s="132">
        <v>0</v>
      </c>
      <c r="H14" s="132">
        <v>0</v>
      </c>
      <c r="I14" s="133">
        <f>SUM(E14+G14+H14)</f>
        <v>195</v>
      </c>
      <c r="J14" s="133">
        <v>68</v>
      </c>
      <c r="K14" s="133">
        <v>127</v>
      </c>
      <c r="L14" s="133">
        <v>0</v>
      </c>
      <c r="M14" s="134">
        <f t="shared" si="0"/>
        <v>195</v>
      </c>
      <c r="N14" s="135">
        <v>2032</v>
      </c>
      <c r="O14" s="133">
        <v>16</v>
      </c>
      <c r="P14" s="133">
        <v>2159</v>
      </c>
      <c r="Q14" s="133">
        <v>17</v>
      </c>
      <c r="R14" s="136"/>
      <c r="S14" s="136"/>
      <c r="T14" s="137">
        <v>89</v>
      </c>
      <c r="U14" s="136"/>
    </row>
    <row r="15" spans="1:21" s="138" customFormat="1" ht="18" customHeight="1" x14ac:dyDescent="0.3">
      <c r="A15" s="128">
        <v>4</v>
      </c>
      <c r="B15" s="129"/>
      <c r="C15" s="130"/>
      <c r="D15" s="131" t="s">
        <v>217</v>
      </c>
      <c r="E15" s="132">
        <v>85</v>
      </c>
      <c r="F15" s="132"/>
      <c r="G15" s="132">
        <v>3</v>
      </c>
      <c r="H15" s="132">
        <v>0</v>
      </c>
      <c r="I15" s="133">
        <f t="shared" ref="I15:I27" si="1">SUM(E15+G15-H15)</f>
        <v>88</v>
      </c>
      <c r="J15" s="133">
        <v>48</v>
      </c>
      <c r="K15" s="133">
        <v>40</v>
      </c>
      <c r="L15" s="133">
        <v>0</v>
      </c>
      <c r="M15" s="134">
        <f t="shared" si="0"/>
        <v>88</v>
      </c>
      <c r="N15" s="133">
        <v>640</v>
      </c>
      <c r="O15" s="133">
        <v>16</v>
      </c>
      <c r="P15" s="133">
        <v>680</v>
      </c>
      <c r="Q15" s="133">
        <v>17</v>
      </c>
      <c r="R15" s="136"/>
      <c r="S15" s="136"/>
      <c r="T15" s="137">
        <v>18</v>
      </c>
      <c r="U15" s="136"/>
    </row>
    <row r="16" spans="1:21" s="138" customFormat="1" ht="18" customHeight="1" x14ac:dyDescent="0.3">
      <c r="A16" s="128">
        <v>5</v>
      </c>
      <c r="B16" s="129"/>
      <c r="C16" s="130"/>
      <c r="D16" s="131" t="s">
        <v>218</v>
      </c>
      <c r="E16" s="132">
        <v>505</v>
      </c>
      <c r="F16" s="132"/>
      <c r="G16" s="132">
        <v>9</v>
      </c>
      <c r="H16" s="132">
        <v>0</v>
      </c>
      <c r="I16" s="133">
        <f t="shared" si="1"/>
        <v>514</v>
      </c>
      <c r="J16" s="133">
        <v>84</v>
      </c>
      <c r="K16" s="133">
        <v>430</v>
      </c>
      <c r="L16" s="133">
        <v>0</v>
      </c>
      <c r="M16" s="134">
        <f t="shared" si="0"/>
        <v>514</v>
      </c>
      <c r="N16" s="133">
        <v>6880</v>
      </c>
      <c r="O16" s="133">
        <v>16</v>
      </c>
      <c r="P16" s="133">
        <v>7310</v>
      </c>
      <c r="Q16" s="133">
        <v>17</v>
      </c>
      <c r="R16" s="136"/>
      <c r="S16" s="136"/>
      <c r="T16" s="137">
        <v>205</v>
      </c>
      <c r="U16" s="136"/>
    </row>
    <row r="17" spans="1:21" s="138" customFormat="1" ht="18" customHeight="1" x14ac:dyDescent="0.3">
      <c r="A17" s="128">
        <v>6</v>
      </c>
      <c r="B17" s="129"/>
      <c r="C17" s="130"/>
      <c r="D17" s="131" t="s">
        <v>219</v>
      </c>
      <c r="E17" s="132">
        <v>62</v>
      </c>
      <c r="F17" s="132"/>
      <c r="G17" s="132">
        <v>0</v>
      </c>
      <c r="H17" s="132">
        <v>0</v>
      </c>
      <c r="I17" s="133">
        <f t="shared" si="1"/>
        <v>62</v>
      </c>
      <c r="J17" s="133">
        <v>10</v>
      </c>
      <c r="K17" s="133">
        <v>52</v>
      </c>
      <c r="L17" s="133">
        <v>0</v>
      </c>
      <c r="M17" s="134">
        <f t="shared" si="0"/>
        <v>62</v>
      </c>
      <c r="N17" s="133">
        <v>780</v>
      </c>
      <c r="O17" s="133">
        <v>15</v>
      </c>
      <c r="P17" s="133">
        <v>832</v>
      </c>
      <c r="Q17" s="133">
        <v>16</v>
      </c>
      <c r="R17" s="136"/>
      <c r="S17" s="136"/>
      <c r="T17" s="139">
        <v>42</v>
      </c>
      <c r="U17" s="140"/>
    </row>
    <row r="18" spans="1:21" s="138" customFormat="1" ht="18" customHeight="1" x14ac:dyDescent="0.3">
      <c r="A18" s="128">
        <v>7</v>
      </c>
      <c r="B18" s="129"/>
      <c r="C18" s="130"/>
      <c r="D18" s="131" t="s">
        <v>220</v>
      </c>
      <c r="E18" s="132">
        <v>45</v>
      </c>
      <c r="F18" s="132"/>
      <c r="G18" s="132">
        <v>0</v>
      </c>
      <c r="H18" s="132">
        <v>0</v>
      </c>
      <c r="I18" s="133">
        <f t="shared" si="1"/>
        <v>45</v>
      </c>
      <c r="J18" s="133">
        <v>0</v>
      </c>
      <c r="K18" s="133">
        <v>45</v>
      </c>
      <c r="L18" s="133">
        <v>0</v>
      </c>
      <c r="M18" s="134">
        <f t="shared" si="0"/>
        <v>45</v>
      </c>
      <c r="N18" s="133">
        <v>675</v>
      </c>
      <c r="O18" s="133">
        <v>15</v>
      </c>
      <c r="P18" s="133">
        <v>720</v>
      </c>
      <c r="Q18" s="133">
        <v>16</v>
      </c>
      <c r="R18" s="136"/>
      <c r="S18" s="136"/>
      <c r="T18" s="139">
        <v>37</v>
      </c>
      <c r="U18" s="140"/>
    </row>
    <row r="19" spans="1:21" s="138" customFormat="1" ht="18" customHeight="1" x14ac:dyDescent="0.3">
      <c r="A19" s="128">
        <v>8</v>
      </c>
      <c r="B19" s="129"/>
      <c r="C19" s="130"/>
      <c r="D19" s="131" t="s">
        <v>221</v>
      </c>
      <c r="E19" s="132">
        <v>70</v>
      </c>
      <c r="F19" s="132"/>
      <c r="G19" s="132">
        <v>0</v>
      </c>
      <c r="H19" s="132">
        <v>0</v>
      </c>
      <c r="I19" s="133">
        <f t="shared" si="1"/>
        <v>70</v>
      </c>
      <c r="J19" s="133">
        <v>0</v>
      </c>
      <c r="K19" s="133">
        <v>70</v>
      </c>
      <c r="L19" s="133">
        <v>0</v>
      </c>
      <c r="M19" s="134">
        <f t="shared" si="0"/>
        <v>70</v>
      </c>
      <c r="N19" s="133">
        <v>1120</v>
      </c>
      <c r="O19" s="133">
        <v>16</v>
      </c>
      <c r="P19" s="133">
        <v>1190</v>
      </c>
      <c r="Q19" s="133">
        <v>17</v>
      </c>
      <c r="R19" s="136"/>
      <c r="S19" s="136"/>
      <c r="T19" s="139">
        <v>31</v>
      </c>
      <c r="U19" s="140"/>
    </row>
    <row r="20" spans="1:21" s="138" customFormat="1" ht="18" customHeight="1" x14ac:dyDescent="0.3">
      <c r="A20" s="128">
        <v>9</v>
      </c>
      <c r="B20" s="129"/>
      <c r="C20" s="130"/>
      <c r="D20" s="131" t="s">
        <v>222</v>
      </c>
      <c r="E20" s="132">
        <v>2300</v>
      </c>
      <c r="F20" s="132"/>
      <c r="G20" s="132">
        <v>24</v>
      </c>
      <c r="H20" s="132">
        <v>0</v>
      </c>
      <c r="I20" s="133">
        <f t="shared" si="1"/>
        <v>2324</v>
      </c>
      <c r="J20" s="133">
        <v>683</v>
      </c>
      <c r="K20" s="133">
        <v>1600</v>
      </c>
      <c r="L20" s="133">
        <v>1</v>
      </c>
      <c r="M20" s="134">
        <f t="shared" si="0"/>
        <v>2284</v>
      </c>
      <c r="N20" s="133">
        <v>24000</v>
      </c>
      <c r="O20" s="133">
        <v>15</v>
      </c>
      <c r="P20" s="133">
        <v>24000</v>
      </c>
      <c r="Q20" s="133">
        <v>15</v>
      </c>
      <c r="R20" s="136"/>
      <c r="S20" s="136"/>
      <c r="T20" s="139">
        <v>580</v>
      </c>
      <c r="U20" s="140"/>
    </row>
    <row r="21" spans="1:21" s="138" customFormat="1" ht="18" customHeight="1" x14ac:dyDescent="0.3">
      <c r="A21" s="128">
        <v>10</v>
      </c>
      <c r="B21" s="129"/>
      <c r="C21" s="130"/>
      <c r="D21" s="131" t="s">
        <v>223</v>
      </c>
      <c r="E21" s="132">
        <v>43</v>
      </c>
      <c r="F21" s="132"/>
      <c r="G21" s="132">
        <v>0</v>
      </c>
      <c r="H21" s="132">
        <v>0</v>
      </c>
      <c r="I21" s="133">
        <f t="shared" si="1"/>
        <v>43</v>
      </c>
      <c r="J21" s="133">
        <v>0</v>
      </c>
      <c r="K21" s="133">
        <v>43</v>
      </c>
      <c r="L21" s="133">
        <v>0</v>
      </c>
      <c r="M21" s="134">
        <f t="shared" si="0"/>
        <v>43</v>
      </c>
      <c r="N21" s="133">
        <v>688</v>
      </c>
      <c r="O21" s="133">
        <v>16</v>
      </c>
      <c r="P21" s="133">
        <v>731</v>
      </c>
      <c r="Q21" s="133">
        <v>17</v>
      </c>
      <c r="R21" s="136"/>
      <c r="S21" s="136"/>
      <c r="T21" s="139">
        <v>17</v>
      </c>
      <c r="U21" s="140"/>
    </row>
    <row r="22" spans="1:21" s="138" customFormat="1" ht="18" customHeight="1" x14ac:dyDescent="0.3">
      <c r="A22" s="128">
        <v>11</v>
      </c>
      <c r="B22" s="129"/>
      <c r="C22" s="130"/>
      <c r="D22" s="131" t="s">
        <v>224</v>
      </c>
      <c r="E22" s="132">
        <v>30</v>
      </c>
      <c r="F22" s="132"/>
      <c r="G22" s="132">
        <v>0</v>
      </c>
      <c r="H22" s="132">
        <v>0</v>
      </c>
      <c r="I22" s="133">
        <f t="shared" si="1"/>
        <v>30</v>
      </c>
      <c r="J22" s="133">
        <v>0</v>
      </c>
      <c r="K22" s="133">
        <v>30</v>
      </c>
      <c r="L22" s="133">
        <v>0</v>
      </c>
      <c r="M22" s="134">
        <f t="shared" si="0"/>
        <v>30</v>
      </c>
      <c r="N22" s="133">
        <v>480</v>
      </c>
      <c r="O22" s="133">
        <v>16</v>
      </c>
      <c r="P22" s="133">
        <v>510</v>
      </c>
      <c r="Q22" s="133">
        <v>17</v>
      </c>
      <c r="R22" s="136"/>
      <c r="S22" s="136"/>
      <c r="T22" s="137">
        <v>12</v>
      </c>
      <c r="U22" s="136"/>
    </row>
    <row r="23" spans="1:21" s="138" customFormat="1" ht="18" customHeight="1" x14ac:dyDescent="0.3">
      <c r="A23" s="128">
        <v>12</v>
      </c>
      <c r="B23" s="129"/>
      <c r="C23" s="130"/>
      <c r="D23" s="131" t="s">
        <v>225</v>
      </c>
      <c r="E23" s="132">
        <v>20</v>
      </c>
      <c r="F23" s="132"/>
      <c r="G23" s="132">
        <v>0</v>
      </c>
      <c r="H23" s="132">
        <v>0</v>
      </c>
      <c r="I23" s="133">
        <f t="shared" si="1"/>
        <v>20</v>
      </c>
      <c r="J23" s="133">
        <v>0</v>
      </c>
      <c r="K23" s="133">
        <v>20</v>
      </c>
      <c r="L23" s="133">
        <v>0</v>
      </c>
      <c r="M23" s="134">
        <f t="shared" si="0"/>
        <v>20</v>
      </c>
      <c r="N23" s="133">
        <v>320</v>
      </c>
      <c r="O23" s="133">
        <v>16</v>
      </c>
      <c r="P23" s="133">
        <v>360</v>
      </c>
      <c r="Q23" s="133">
        <v>18</v>
      </c>
      <c r="R23" s="136"/>
      <c r="S23" s="136"/>
      <c r="T23" s="137">
        <v>8</v>
      </c>
      <c r="U23" s="136"/>
    </row>
    <row r="24" spans="1:21" s="138" customFormat="1" ht="18" customHeight="1" x14ac:dyDescent="0.3">
      <c r="A24" s="128">
        <v>13</v>
      </c>
      <c r="B24" s="129"/>
      <c r="C24" s="130"/>
      <c r="D24" s="131" t="s">
        <v>226</v>
      </c>
      <c r="E24" s="132">
        <v>17</v>
      </c>
      <c r="F24" s="132"/>
      <c r="G24" s="132">
        <v>0</v>
      </c>
      <c r="H24" s="132">
        <v>0</v>
      </c>
      <c r="I24" s="133">
        <f t="shared" si="1"/>
        <v>17</v>
      </c>
      <c r="J24" s="133">
        <v>0</v>
      </c>
      <c r="K24" s="133">
        <v>17</v>
      </c>
      <c r="L24" s="133">
        <v>0</v>
      </c>
      <c r="M24" s="134">
        <f t="shared" si="0"/>
        <v>17</v>
      </c>
      <c r="N24" s="133">
        <v>272</v>
      </c>
      <c r="O24" s="133">
        <v>16</v>
      </c>
      <c r="P24" s="133">
        <v>306</v>
      </c>
      <c r="Q24" s="133">
        <v>18</v>
      </c>
      <c r="R24" s="136"/>
      <c r="S24" s="136"/>
      <c r="T24" s="137">
        <v>12</v>
      </c>
      <c r="U24" s="136"/>
    </row>
    <row r="25" spans="1:21" s="138" customFormat="1" ht="18" customHeight="1" x14ac:dyDescent="0.3">
      <c r="A25" s="128">
        <v>14</v>
      </c>
      <c r="B25" s="129"/>
      <c r="C25" s="130"/>
      <c r="D25" s="131" t="s">
        <v>227</v>
      </c>
      <c r="E25" s="132">
        <v>544</v>
      </c>
      <c r="F25" s="132"/>
      <c r="G25" s="132">
        <v>0</v>
      </c>
      <c r="H25" s="132">
        <v>0</v>
      </c>
      <c r="I25" s="133">
        <f t="shared" si="1"/>
        <v>544</v>
      </c>
      <c r="J25" s="133">
        <v>150</v>
      </c>
      <c r="K25" s="133">
        <v>394</v>
      </c>
      <c r="L25" s="133">
        <v>0</v>
      </c>
      <c r="M25" s="134">
        <f t="shared" si="0"/>
        <v>544</v>
      </c>
      <c r="N25" s="133">
        <v>6304</v>
      </c>
      <c r="O25" s="133">
        <v>16</v>
      </c>
      <c r="P25" s="133">
        <v>6698</v>
      </c>
      <c r="Q25" s="133">
        <v>17</v>
      </c>
      <c r="R25" s="136"/>
      <c r="S25" s="136"/>
      <c r="T25" s="139">
        <v>120</v>
      </c>
      <c r="U25" s="140"/>
    </row>
    <row r="26" spans="1:21" s="138" customFormat="1" ht="18" customHeight="1" x14ac:dyDescent="0.3">
      <c r="A26" s="128">
        <v>15</v>
      </c>
      <c r="B26" s="129"/>
      <c r="C26" s="130"/>
      <c r="D26" s="131" t="s">
        <v>202</v>
      </c>
      <c r="E26" s="132">
        <v>105</v>
      </c>
      <c r="F26" s="132"/>
      <c r="G26" s="132">
        <v>0</v>
      </c>
      <c r="H26" s="132">
        <v>0</v>
      </c>
      <c r="I26" s="133">
        <f t="shared" si="1"/>
        <v>105</v>
      </c>
      <c r="J26" s="133">
        <v>8</v>
      </c>
      <c r="K26" s="133">
        <v>97</v>
      </c>
      <c r="L26" s="133">
        <v>0</v>
      </c>
      <c r="M26" s="134">
        <f t="shared" si="0"/>
        <v>105</v>
      </c>
      <c r="N26" s="133">
        <v>1552</v>
      </c>
      <c r="O26" s="133">
        <v>16</v>
      </c>
      <c r="P26" s="133">
        <v>1649</v>
      </c>
      <c r="Q26" s="133">
        <v>17</v>
      </c>
      <c r="R26" s="136"/>
      <c r="S26" s="136"/>
      <c r="T26" s="137">
        <v>45</v>
      </c>
      <c r="U26" s="136"/>
    </row>
    <row r="27" spans="1:21" s="150" customFormat="1" ht="18" customHeight="1" x14ac:dyDescent="0.3">
      <c r="A27" s="141">
        <v>16</v>
      </c>
      <c r="B27" s="142"/>
      <c r="C27" s="143"/>
      <c r="D27" s="144" t="s">
        <v>228</v>
      </c>
      <c r="E27" s="145">
        <v>625</v>
      </c>
      <c r="F27" s="145"/>
      <c r="G27" s="145">
        <v>0</v>
      </c>
      <c r="H27" s="145">
        <v>0</v>
      </c>
      <c r="I27" s="146">
        <f t="shared" si="1"/>
        <v>625</v>
      </c>
      <c r="J27" s="146">
        <v>25</v>
      </c>
      <c r="K27" s="146">
        <v>600</v>
      </c>
      <c r="L27" s="146">
        <v>0</v>
      </c>
      <c r="M27" s="147">
        <f t="shared" si="0"/>
        <v>625</v>
      </c>
      <c r="N27" s="146">
        <v>9000</v>
      </c>
      <c r="O27" s="146">
        <v>15</v>
      </c>
      <c r="P27" s="146">
        <v>10800</v>
      </c>
      <c r="Q27" s="146">
        <v>18</v>
      </c>
      <c r="R27" s="148"/>
      <c r="S27" s="148"/>
      <c r="T27" s="149">
        <v>280</v>
      </c>
      <c r="U27" s="148"/>
    </row>
    <row r="28" spans="1:21" s="1" customFormat="1" ht="18" customHeight="1" x14ac:dyDescent="0.3">
      <c r="A28" s="65"/>
      <c r="B28" s="294" t="s">
        <v>229</v>
      </c>
      <c r="C28" s="295"/>
      <c r="D28" s="296"/>
      <c r="E28" s="66">
        <f>SUM(E12:E27)</f>
        <v>5636</v>
      </c>
      <c r="F28" s="66">
        <v>0</v>
      </c>
      <c r="G28" s="66">
        <f t="shared" ref="G28:M28" si="2">SUM(G12:G27)</f>
        <v>55</v>
      </c>
      <c r="H28" s="66">
        <f t="shared" si="2"/>
        <v>0</v>
      </c>
      <c r="I28" s="67">
        <f t="shared" si="2"/>
        <v>5691</v>
      </c>
      <c r="J28" s="67">
        <f t="shared" si="2"/>
        <v>1500</v>
      </c>
      <c r="K28" s="67">
        <f t="shared" si="2"/>
        <v>4145</v>
      </c>
      <c r="L28" s="67">
        <f t="shared" si="2"/>
        <v>1</v>
      </c>
      <c r="M28" s="67">
        <f t="shared" si="2"/>
        <v>5646</v>
      </c>
      <c r="N28" s="68">
        <f>SUM(N12:N27)</f>
        <v>63078</v>
      </c>
      <c r="O28" s="68"/>
      <c r="P28" s="68">
        <f>SUM(P12:P27)</f>
        <v>66860</v>
      </c>
      <c r="Q28" s="68"/>
      <c r="R28" s="69"/>
      <c r="S28" s="69"/>
      <c r="T28" s="70">
        <f>SUM(T12:T27)</f>
        <v>1774</v>
      </c>
      <c r="U28" s="71"/>
    </row>
  </sheetData>
  <mergeCells count="11">
    <mergeCell ref="A7:A9"/>
    <mergeCell ref="B7:B9"/>
    <mergeCell ref="D7:D9"/>
    <mergeCell ref="E7:I8"/>
    <mergeCell ref="J7:M8"/>
    <mergeCell ref="P7:Q8"/>
    <mergeCell ref="R7:S8"/>
    <mergeCell ref="T7:T9"/>
    <mergeCell ref="U7:U9"/>
    <mergeCell ref="B28:D28"/>
    <mergeCell ref="N7:O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sqref="A1:XFD22"/>
    </sheetView>
  </sheetViews>
  <sheetFormatPr defaultRowHeight="14.4" x14ac:dyDescent="0.3"/>
  <cols>
    <col min="2" max="2" width="12.109375" bestFit="1" customWidth="1"/>
    <col min="3" max="3" width="1.6640625" bestFit="1" customWidth="1"/>
    <col min="4" max="4" width="15.21875" bestFit="1" customWidth="1"/>
  </cols>
  <sheetData>
    <row r="1" spans="1:21" s="1" customFormat="1" ht="15.6" x14ac:dyDescent="0.3">
      <c r="B1" s="4" t="s">
        <v>0</v>
      </c>
      <c r="C1" s="4" t="s">
        <v>1</v>
      </c>
      <c r="D1" s="5" t="s">
        <v>2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3"/>
    </row>
    <row r="2" spans="1:21" s="1" customFormat="1" ht="15.6" x14ac:dyDescent="0.3">
      <c r="B2" s="4" t="s">
        <v>3</v>
      </c>
      <c r="C2" s="4" t="s">
        <v>1</v>
      </c>
      <c r="D2" s="5" t="s">
        <v>230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3"/>
    </row>
    <row r="3" spans="1:21" s="1" customFormat="1" ht="15.6" x14ac:dyDescent="0.3">
      <c r="B3" s="4" t="s">
        <v>5</v>
      </c>
      <c r="C3" s="4" t="s">
        <v>1</v>
      </c>
      <c r="D3" s="7" t="s">
        <v>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</row>
    <row r="4" spans="1:21" s="1" customFormat="1" ht="15.6" x14ac:dyDescent="0.3">
      <c r="B4" s="4" t="s">
        <v>7</v>
      </c>
      <c r="C4" s="4" t="s">
        <v>1</v>
      </c>
      <c r="D4" s="9" t="s">
        <v>8</v>
      </c>
      <c r="E4" s="10"/>
      <c r="F4" s="10"/>
      <c r="G4" s="10"/>
      <c r="H4" s="10"/>
      <c r="I4" s="10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</row>
    <row r="5" spans="1:21" s="1" customFormat="1" ht="15.6" x14ac:dyDescent="0.3">
      <c r="B5" s="4" t="s">
        <v>9</v>
      </c>
      <c r="C5" s="4" t="s">
        <v>1</v>
      </c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"/>
    </row>
    <row r="6" spans="1:21" s="1" customFormat="1" x14ac:dyDescent="0.3"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</row>
    <row r="7" spans="1:21" s="1" customFormat="1" x14ac:dyDescent="0.3">
      <c r="A7" s="297" t="s">
        <v>10</v>
      </c>
      <c r="B7" s="300" t="s">
        <v>3</v>
      </c>
      <c r="C7" s="11"/>
      <c r="D7" s="303" t="s">
        <v>11</v>
      </c>
      <c r="E7" s="300" t="s">
        <v>12</v>
      </c>
      <c r="F7" s="306"/>
      <c r="G7" s="306"/>
      <c r="H7" s="306"/>
      <c r="I7" s="307"/>
      <c r="J7" s="284" t="s">
        <v>13</v>
      </c>
      <c r="K7" s="310"/>
      <c r="L7" s="310"/>
      <c r="M7" s="311"/>
      <c r="N7" s="284" t="s">
        <v>14</v>
      </c>
      <c r="O7" s="285"/>
      <c r="P7" s="284" t="s">
        <v>15</v>
      </c>
      <c r="Q7" s="285"/>
      <c r="R7" s="284" t="s">
        <v>16</v>
      </c>
      <c r="S7" s="285"/>
      <c r="T7" s="288" t="s">
        <v>17</v>
      </c>
      <c r="U7" s="291" t="s">
        <v>18</v>
      </c>
    </row>
    <row r="8" spans="1:21" s="1" customFormat="1" x14ac:dyDescent="0.3">
      <c r="A8" s="298"/>
      <c r="B8" s="301"/>
      <c r="C8" s="12"/>
      <c r="D8" s="304"/>
      <c r="E8" s="302"/>
      <c r="F8" s="308"/>
      <c r="G8" s="308"/>
      <c r="H8" s="308"/>
      <c r="I8" s="309"/>
      <c r="J8" s="312"/>
      <c r="K8" s="313"/>
      <c r="L8" s="313"/>
      <c r="M8" s="314"/>
      <c r="N8" s="286"/>
      <c r="O8" s="287"/>
      <c r="P8" s="286"/>
      <c r="Q8" s="287"/>
      <c r="R8" s="286"/>
      <c r="S8" s="287"/>
      <c r="T8" s="289"/>
      <c r="U8" s="292"/>
    </row>
    <row r="9" spans="1:21" s="1" customFormat="1" ht="57.6" x14ac:dyDescent="0.3">
      <c r="A9" s="299"/>
      <c r="B9" s="302"/>
      <c r="C9" s="13"/>
      <c r="D9" s="305"/>
      <c r="E9" s="14" t="s">
        <v>19</v>
      </c>
      <c r="F9" s="14" t="s">
        <v>20</v>
      </c>
      <c r="G9" s="14" t="s">
        <v>21</v>
      </c>
      <c r="H9" s="14" t="s">
        <v>22</v>
      </c>
      <c r="I9" s="14" t="s">
        <v>23</v>
      </c>
      <c r="J9" s="15" t="s">
        <v>24</v>
      </c>
      <c r="K9" s="15" t="s">
        <v>25</v>
      </c>
      <c r="L9" s="16" t="s">
        <v>26</v>
      </c>
      <c r="M9" s="15" t="s">
        <v>23</v>
      </c>
      <c r="N9" s="15" t="s">
        <v>27</v>
      </c>
      <c r="O9" s="17" t="s">
        <v>28</v>
      </c>
      <c r="P9" s="15" t="s">
        <v>27</v>
      </c>
      <c r="Q9" s="18" t="s">
        <v>28</v>
      </c>
      <c r="R9" s="15" t="s">
        <v>29</v>
      </c>
      <c r="S9" s="17" t="s">
        <v>30</v>
      </c>
      <c r="T9" s="290"/>
      <c r="U9" s="293"/>
    </row>
    <row r="10" spans="1:21" s="1" customFormat="1" x14ac:dyDescent="0.3">
      <c r="A10" s="19">
        <v>1</v>
      </c>
      <c r="B10" s="20" t="s">
        <v>31</v>
      </c>
      <c r="C10" s="21"/>
      <c r="D10" s="22" t="s">
        <v>32</v>
      </c>
      <c r="E10" s="22">
        <v>4</v>
      </c>
      <c r="F10" s="22">
        <v>5</v>
      </c>
      <c r="G10" s="22">
        <v>6</v>
      </c>
      <c r="H10" s="22">
        <v>7</v>
      </c>
      <c r="I10" s="22">
        <v>8</v>
      </c>
      <c r="J10" s="23">
        <v>9</v>
      </c>
      <c r="K10" s="23">
        <v>10</v>
      </c>
      <c r="L10" s="23">
        <v>11</v>
      </c>
      <c r="M10" s="23">
        <v>12</v>
      </c>
      <c r="N10" s="23">
        <v>13</v>
      </c>
      <c r="O10" s="23">
        <v>14</v>
      </c>
      <c r="P10" s="23">
        <v>15</v>
      </c>
      <c r="Q10" s="23">
        <v>16</v>
      </c>
      <c r="R10" s="23">
        <v>17</v>
      </c>
      <c r="S10" s="23">
        <v>18</v>
      </c>
      <c r="T10" s="24">
        <v>19</v>
      </c>
      <c r="U10" s="25">
        <v>20</v>
      </c>
    </row>
    <row r="11" spans="1:21" s="1" customFormat="1" x14ac:dyDescent="0.3">
      <c r="A11" s="26">
        <v>1</v>
      </c>
      <c r="B11" s="27" t="s">
        <v>231</v>
      </c>
      <c r="C11" s="28"/>
      <c r="D11" s="29"/>
      <c r="E11" s="30"/>
      <c r="F11" s="30"/>
      <c r="G11" s="30"/>
      <c r="H11" s="30"/>
      <c r="I11" s="30"/>
      <c r="J11" s="31"/>
      <c r="K11" s="31"/>
      <c r="L11" s="31"/>
      <c r="M11" s="31"/>
      <c r="N11" s="32"/>
      <c r="O11" s="32"/>
      <c r="P11" s="33"/>
      <c r="Q11" s="33"/>
      <c r="R11" s="34"/>
      <c r="S11" s="34"/>
      <c r="T11" s="35"/>
      <c r="U11" s="36"/>
    </row>
    <row r="12" spans="1:21" s="1" customFormat="1" ht="18" customHeight="1" x14ac:dyDescent="0.3">
      <c r="A12" s="37">
        <v>1</v>
      </c>
      <c r="B12" s="38"/>
      <c r="C12" s="39"/>
      <c r="D12" s="40" t="s">
        <v>232</v>
      </c>
      <c r="E12" s="43">
        <v>355</v>
      </c>
      <c r="F12" s="41"/>
      <c r="G12" s="151">
        <v>5</v>
      </c>
      <c r="H12" s="41"/>
      <c r="I12" s="43">
        <f>SUM(E12+G12)</f>
        <v>360</v>
      </c>
      <c r="J12" s="152">
        <v>97</v>
      </c>
      <c r="K12" s="43">
        <v>263</v>
      </c>
      <c r="L12" s="43"/>
      <c r="M12" s="43">
        <f>SUM(J12+K12)</f>
        <v>360</v>
      </c>
      <c r="N12" s="42">
        <f>SUM(O12*K12)</f>
        <v>3682</v>
      </c>
      <c r="O12" s="153">
        <v>14</v>
      </c>
      <c r="P12" s="43">
        <f>SUM(Q12*K12)</f>
        <v>4208</v>
      </c>
      <c r="Q12" s="153">
        <v>16</v>
      </c>
      <c r="R12" s="154" t="s">
        <v>233</v>
      </c>
      <c r="S12" s="155" t="s">
        <v>234</v>
      </c>
      <c r="T12" s="45">
        <v>143</v>
      </c>
      <c r="U12" s="44"/>
    </row>
    <row r="13" spans="1:21" s="1" customFormat="1" ht="18" customHeight="1" x14ac:dyDescent="0.3">
      <c r="A13" s="37">
        <v>2</v>
      </c>
      <c r="B13" s="46"/>
      <c r="C13" s="47"/>
      <c r="D13" s="48" t="s">
        <v>235</v>
      </c>
      <c r="E13" s="51">
        <v>201</v>
      </c>
      <c r="F13" s="49"/>
      <c r="G13" s="156">
        <v>9</v>
      </c>
      <c r="H13" s="49"/>
      <c r="I13" s="51">
        <f t="shared" ref="I13:I21" si="0">SUM(E13+G13)</f>
        <v>210</v>
      </c>
      <c r="J13" s="157">
        <v>55</v>
      </c>
      <c r="K13" s="51">
        <v>155</v>
      </c>
      <c r="L13" s="51"/>
      <c r="M13" s="51">
        <f t="shared" ref="M13:M21" si="1">SUM(J13+K13)</f>
        <v>210</v>
      </c>
      <c r="N13" s="50">
        <f t="shared" ref="N13:N21" si="2">SUM(O13*K13)</f>
        <v>2325</v>
      </c>
      <c r="O13" s="158">
        <v>15</v>
      </c>
      <c r="P13" s="51">
        <f t="shared" ref="P13:P21" si="3">SUM(Q13*K13)</f>
        <v>2325</v>
      </c>
      <c r="Q13" s="158">
        <v>15</v>
      </c>
      <c r="R13" s="159" t="s">
        <v>236</v>
      </c>
      <c r="S13" s="160" t="s">
        <v>237</v>
      </c>
      <c r="T13" s="53">
        <v>86</v>
      </c>
      <c r="U13" s="52"/>
    </row>
    <row r="14" spans="1:21" s="1" customFormat="1" ht="18" customHeight="1" x14ac:dyDescent="0.3">
      <c r="A14" s="37">
        <v>3</v>
      </c>
      <c r="B14" s="46"/>
      <c r="C14" s="47"/>
      <c r="D14" s="48" t="s">
        <v>238</v>
      </c>
      <c r="E14" s="51">
        <v>163</v>
      </c>
      <c r="F14" s="49"/>
      <c r="G14" s="156">
        <v>12</v>
      </c>
      <c r="H14" s="49"/>
      <c r="I14" s="51">
        <f t="shared" si="0"/>
        <v>175</v>
      </c>
      <c r="J14" s="157">
        <v>30</v>
      </c>
      <c r="K14" s="51">
        <v>145</v>
      </c>
      <c r="L14" s="51"/>
      <c r="M14" s="51">
        <f t="shared" si="1"/>
        <v>175</v>
      </c>
      <c r="N14" s="50">
        <f t="shared" si="2"/>
        <v>2175</v>
      </c>
      <c r="O14" s="158">
        <v>15</v>
      </c>
      <c r="P14" s="51">
        <f t="shared" si="3"/>
        <v>2465</v>
      </c>
      <c r="Q14" s="158">
        <v>17</v>
      </c>
      <c r="R14" s="159" t="s">
        <v>233</v>
      </c>
      <c r="S14" s="160" t="s">
        <v>234</v>
      </c>
      <c r="T14" s="53">
        <v>78</v>
      </c>
      <c r="U14" s="52"/>
    </row>
    <row r="15" spans="1:21" s="1" customFormat="1" ht="18" customHeight="1" x14ac:dyDescent="0.3">
      <c r="A15" s="37">
        <v>4</v>
      </c>
      <c r="B15" s="46"/>
      <c r="C15" s="47"/>
      <c r="D15" s="48" t="s">
        <v>239</v>
      </c>
      <c r="E15" s="51">
        <v>165</v>
      </c>
      <c r="F15" s="49"/>
      <c r="G15" s="156">
        <v>5</v>
      </c>
      <c r="H15" s="49"/>
      <c r="I15" s="51">
        <f t="shared" si="0"/>
        <v>170</v>
      </c>
      <c r="J15" s="157">
        <v>62</v>
      </c>
      <c r="K15" s="51">
        <v>108</v>
      </c>
      <c r="L15" s="51"/>
      <c r="M15" s="51">
        <f t="shared" si="1"/>
        <v>170</v>
      </c>
      <c r="N15" s="50">
        <f t="shared" si="2"/>
        <v>1728</v>
      </c>
      <c r="O15" s="158">
        <v>16</v>
      </c>
      <c r="P15" s="51">
        <f t="shared" si="3"/>
        <v>1836</v>
      </c>
      <c r="Q15" s="158">
        <v>17</v>
      </c>
      <c r="R15" s="159" t="s">
        <v>233</v>
      </c>
      <c r="S15" s="160" t="s">
        <v>234</v>
      </c>
      <c r="T15" s="53">
        <v>72</v>
      </c>
      <c r="U15" s="52"/>
    </row>
    <row r="16" spans="1:21" s="1" customFormat="1" ht="18" customHeight="1" x14ac:dyDescent="0.3">
      <c r="A16" s="37">
        <v>5</v>
      </c>
      <c r="B16" s="46"/>
      <c r="C16" s="47"/>
      <c r="D16" s="48" t="s">
        <v>240</v>
      </c>
      <c r="E16" s="51">
        <v>160</v>
      </c>
      <c r="F16" s="49"/>
      <c r="G16" s="156">
        <v>9</v>
      </c>
      <c r="H16" s="49"/>
      <c r="I16" s="51">
        <f t="shared" si="0"/>
        <v>169</v>
      </c>
      <c r="J16" s="157">
        <v>26</v>
      </c>
      <c r="K16" s="51">
        <v>143</v>
      </c>
      <c r="L16" s="51"/>
      <c r="M16" s="51">
        <f t="shared" si="1"/>
        <v>169</v>
      </c>
      <c r="N16" s="50">
        <f t="shared" si="2"/>
        <v>2288</v>
      </c>
      <c r="O16" s="158">
        <v>16</v>
      </c>
      <c r="P16" s="51">
        <f t="shared" si="3"/>
        <v>2431</v>
      </c>
      <c r="Q16" s="158">
        <v>17</v>
      </c>
      <c r="R16" s="159" t="s">
        <v>241</v>
      </c>
      <c r="S16" s="160" t="s">
        <v>242</v>
      </c>
      <c r="T16" s="53">
        <v>65</v>
      </c>
      <c r="U16" s="52"/>
    </row>
    <row r="17" spans="1:21" s="1" customFormat="1" ht="18" customHeight="1" x14ac:dyDescent="0.3">
      <c r="A17" s="37">
        <v>6</v>
      </c>
      <c r="B17" s="46"/>
      <c r="C17" s="47"/>
      <c r="D17" s="48" t="s">
        <v>243</v>
      </c>
      <c r="E17" s="51">
        <v>150</v>
      </c>
      <c r="F17" s="49"/>
      <c r="G17" s="156">
        <v>0</v>
      </c>
      <c r="H17" s="49"/>
      <c r="I17" s="51">
        <f t="shared" si="0"/>
        <v>150</v>
      </c>
      <c r="J17" s="157">
        <v>5</v>
      </c>
      <c r="K17" s="51">
        <v>145</v>
      </c>
      <c r="L17" s="51"/>
      <c r="M17" s="51">
        <f t="shared" si="1"/>
        <v>150</v>
      </c>
      <c r="N17" s="50">
        <f t="shared" si="2"/>
        <v>2320</v>
      </c>
      <c r="O17" s="158">
        <v>16</v>
      </c>
      <c r="P17" s="51">
        <f t="shared" si="3"/>
        <v>2320</v>
      </c>
      <c r="Q17" s="158">
        <v>16</v>
      </c>
      <c r="R17" s="161" t="s">
        <v>244</v>
      </c>
      <c r="S17" s="162" t="s">
        <v>245</v>
      </c>
      <c r="T17" s="54">
        <v>63</v>
      </c>
      <c r="U17" s="55"/>
    </row>
    <row r="18" spans="1:21" s="1" customFormat="1" ht="18" customHeight="1" x14ac:dyDescent="0.3">
      <c r="A18" s="37">
        <v>7</v>
      </c>
      <c r="B18" s="46"/>
      <c r="C18" s="47"/>
      <c r="D18" s="48" t="s">
        <v>246</v>
      </c>
      <c r="E18" s="51">
        <v>250</v>
      </c>
      <c r="F18" s="49"/>
      <c r="G18" s="156">
        <v>0</v>
      </c>
      <c r="H18" s="163"/>
      <c r="I18" s="51">
        <f t="shared" si="0"/>
        <v>250</v>
      </c>
      <c r="J18" s="157">
        <v>24</v>
      </c>
      <c r="K18" s="51">
        <v>226</v>
      </c>
      <c r="L18" s="51"/>
      <c r="M18" s="51">
        <f t="shared" si="1"/>
        <v>250</v>
      </c>
      <c r="N18" s="50">
        <f t="shared" si="2"/>
        <v>3390</v>
      </c>
      <c r="O18" s="158">
        <v>15</v>
      </c>
      <c r="P18" s="51">
        <f t="shared" si="3"/>
        <v>3616</v>
      </c>
      <c r="Q18" s="158">
        <v>16</v>
      </c>
      <c r="R18" s="159" t="s">
        <v>247</v>
      </c>
      <c r="S18" s="164" t="s">
        <v>248</v>
      </c>
      <c r="T18" s="54">
        <v>90</v>
      </c>
      <c r="U18" s="55"/>
    </row>
    <row r="19" spans="1:21" s="1" customFormat="1" ht="18" customHeight="1" x14ac:dyDescent="0.3">
      <c r="A19" s="37">
        <v>8</v>
      </c>
      <c r="B19" s="46"/>
      <c r="C19" s="47"/>
      <c r="D19" s="48" t="s">
        <v>249</v>
      </c>
      <c r="E19" s="51">
        <v>165</v>
      </c>
      <c r="F19" s="49"/>
      <c r="G19" s="156">
        <v>5</v>
      </c>
      <c r="H19" s="49"/>
      <c r="I19" s="51">
        <f t="shared" si="0"/>
        <v>170</v>
      </c>
      <c r="J19" s="157">
        <v>5</v>
      </c>
      <c r="K19" s="51">
        <v>165</v>
      </c>
      <c r="L19" s="51"/>
      <c r="M19" s="51">
        <f t="shared" si="1"/>
        <v>170</v>
      </c>
      <c r="N19" s="50">
        <f t="shared" si="2"/>
        <v>2640</v>
      </c>
      <c r="O19" s="158">
        <v>16</v>
      </c>
      <c r="P19" s="51">
        <f t="shared" si="3"/>
        <v>2805</v>
      </c>
      <c r="Q19" s="158">
        <v>17</v>
      </c>
      <c r="R19" s="161" t="s">
        <v>250</v>
      </c>
      <c r="S19" s="162" t="s">
        <v>251</v>
      </c>
      <c r="T19" s="54">
        <v>75</v>
      </c>
      <c r="U19" s="55"/>
    </row>
    <row r="20" spans="1:21" s="1" customFormat="1" ht="18" customHeight="1" x14ac:dyDescent="0.3">
      <c r="A20" s="37">
        <v>9</v>
      </c>
      <c r="B20" s="46"/>
      <c r="C20" s="47"/>
      <c r="D20" s="48" t="s">
        <v>252</v>
      </c>
      <c r="E20" s="51">
        <v>250</v>
      </c>
      <c r="F20" s="49"/>
      <c r="G20" s="156">
        <v>7</v>
      </c>
      <c r="H20" s="49"/>
      <c r="I20" s="51">
        <f t="shared" si="0"/>
        <v>257</v>
      </c>
      <c r="J20" s="157">
        <v>17</v>
      </c>
      <c r="K20" s="51">
        <v>240</v>
      </c>
      <c r="L20" s="51"/>
      <c r="M20" s="51">
        <f t="shared" si="1"/>
        <v>257</v>
      </c>
      <c r="N20" s="50">
        <f t="shared" si="2"/>
        <v>3840</v>
      </c>
      <c r="O20" s="158">
        <v>16</v>
      </c>
      <c r="P20" s="51">
        <f t="shared" si="3"/>
        <v>3600</v>
      </c>
      <c r="Q20" s="158">
        <v>15</v>
      </c>
      <c r="R20" s="161" t="s">
        <v>253</v>
      </c>
      <c r="S20" s="162" t="s">
        <v>254</v>
      </c>
      <c r="T20" s="54">
        <v>92</v>
      </c>
      <c r="U20" s="55"/>
    </row>
    <row r="21" spans="1:21" s="1" customFormat="1" ht="18" customHeight="1" x14ac:dyDescent="0.3">
      <c r="A21" s="37">
        <v>10</v>
      </c>
      <c r="B21" s="46"/>
      <c r="C21" s="47"/>
      <c r="D21" s="58" t="s">
        <v>255</v>
      </c>
      <c r="E21" s="61">
        <v>344</v>
      </c>
      <c r="F21" s="59"/>
      <c r="G21" s="165">
        <v>0</v>
      </c>
      <c r="H21" s="59"/>
      <c r="I21" s="61">
        <f t="shared" si="0"/>
        <v>344</v>
      </c>
      <c r="J21" s="61">
        <v>0</v>
      </c>
      <c r="K21" s="61">
        <v>344</v>
      </c>
      <c r="L21" s="61"/>
      <c r="M21" s="61">
        <f t="shared" si="1"/>
        <v>344</v>
      </c>
      <c r="N21" s="60">
        <f t="shared" si="2"/>
        <v>5160</v>
      </c>
      <c r="O21" s="166">
        <v>15</v>
      </c>
      <c r="P21" s="61">
        <f t="shared" si="3"/>
        <v>5848</v>
      </c>
      <c r="Q21" s="166">
        <v>17</v>
      </c>
      <c r="R21" s="167" t="s">
        <v>256</v>
      </c>
      <c r="S21" s="168" t="s">
        <v>257</v>
      </c>
      <c r="T21" s="63">
        <v>139</v>
      </c>
      <c r="U21" s="64"/>
    </row>
    <row r="22" spans="1:21" s="1" customFormat="1" ht="18" customHeight="1" x14ac:dyDescent="0.3">
      <c r="A22" s="65"/>
      <c r="B22" s="294" t="s">
        <v>211</v>
      </c>
      <c r="C22" s="295"/>
      <c r="D22" s="296"/>
      <c r="E22" s="66">
        <f>SUM(E12:E21)</f>
        <v>2203</v>
      </c>
      <c r="F22" s="66">
        <v>0</v>
      </c>
      <c r="G22" s="66">
        <f t="shared" ref="G22:N22" si="4">SUM(G12:G21)</f>
        <v>52</v>
      </c>
      <c r="H22" s="66">
        <f t="shared" si="4"/>
        <v>0</v>
      </c>
      <c r="I22" s="67">
        <f t="shared" si="4"/>
        <v>2255</v>
      </c>
      <c r="J22" s="67">
        <f t="shared" si="4"/>
        <v>321</v>
      </c>
      <c r="K22" s="67">
        <f t="shared" si="4"/>
        <v>1934</v>
      </c>
      <c r="L22" s="67">
        <f t="shared" si="4"/>
        <v>0</v>
      </c>
      <c r="M22" s="67">
        <f t="shared" si="4"/>
        <v>2255</v>
      </c>
      <c r="N22" s="68">
        <f t="shared" si="4"/>
        <v>29548</v>
      </c>
      <c r="O22" s="68"/>
      <c r="P22" s="68">
        <f>SUM(P12:P21)</f>
        <v>31454</v>
      </c>
      <c r="Q22" s="68"/>
      <c r="R22" s="69"/>
      <c r="S22" s="69"/>
      <c r="T22" s="70">
        <f>SUM(T12:T21)</f>
        <v>903</v>
      </c>
      <c r="U22" s="71"/>
    </row>
  </sheetData>
  <mergeCells count="11">
    <mergeCell ref="A7:A9"/>
    <mergeCell ref="B7:B9"/>
    <mergeCell ref="D7:D9"/>
    <mergeCell ref="E7:I8"/>
    <mergeCell ref="J7:M8"/>
    <mergeCell ref="P7:Q8"/>
    <mergeCell ref="R7:S8"/>
    <mergeCell ref="T7:T9"/>
    <mergeCell ref="U7:U9"/>
    <mergeCell ref="B22:D22"/>
    <mergeCell ref="N7:O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sqref="A1:XFD23"/>
    </sheetView>
  </sheetViews>
  <sheetFormatPr defaultRowHeight="14.4" x14ac:dyDescent="0.3"/>
  <cols>
    <col min="2" max="2" width="12.109375" bestFit="1" customWidth="1"/>
    <col min="3" max="3" width="1.6640625" bestFit="1" customWidth="1"/>
    <col min="4" max="4" width="17" bestFit="1" customWidth="1"/>
  </cols>
  <sheetData>
    <row r="1" spans="1:21" s="1" customFormat="1" ht="15.6" x14ac:dyDescent="0.3">
      <c r="B1" s="4" t="s">
        <v>0</v>
      </c>
      <c r="C1" s="4" t="s">
        <v>1</v>
      </c>
      <c r="D1" s="5" t="s">
        <v>2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3"/>
    </row>
    <row r="2" spans="1:21" s="1" customFormat="1" ht="15.6" x14ac:dyDescent="0.3">
      <c r="B2" s="4" t="s">
        <v>3</v>
      </c>
      <c r="C2" s="4" t="s">
        <v>1</v>
      </c>
      <c r="D2" s="5" t="s">
        <v>258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3"/>
    </row>
    <row r="3" spans="1:21" s="1" customFormat="1" ht="15.6" x14ac:dyDescent="0.3">
      <c r="B3" s="4" t="s">
        <v>5</v>
      </c>
      <c r="C3" s="4" t="s">
        <v>1</v>
      </c>
      <c r="D3" s="7" t="s">
        <v>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</row>
    <row r="4" spans="1:21" s="1" customFormat="1" ht="15.6" x14ac:dyDescent="0.3">
      <c r="B4" s="4" t="s">
        <v>7</v>
      </c>
      <c r="C4" s="4" t="s">
        <v>1</v>
      </c>
      <c r="D4" s="9" t="s">
        <v>8</v>
      </c>
      <c r="E4" s="10"/>
      <c r="F4" s="10"/>
      <c r="G4" s="10"/>
      <c r="H4" s="10"/>
      <c r="I4" s="10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</row>
    <row r="5" spans="1:21" s="1" customFormat="1" ht="15.6" x14ac:dyDescent="0.3">
      <c r="B5" s="4" t="s">
        <v>9</v>
      </c>
      <c r="C5" s="4" t="s">
        <v>1</v>
      </c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"/>
    </row>
    <row r="6" spans="1:21" s="1" customFormat="1" x14ac:dyDescent="0.3"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</row>
    <row r="7" spans="1:21" s="1" customFormat="1" x14ac:dyDescent="0.3">
      <c r="A7" s="297" t="s">
        <v>10</v>
      </c>
      <c r="B7" s="300" t="s">
        <v>3</v>
      </c>
      <c r="C7" s="11"/>
      <c r="D7" s="303" t="s">
        <v>11</v>
      </c>
      <c r="E7" s="300" t="s">
        <v>12</v>
      </c>
      <c r="F7" s="306"/>
      <c r="G7" s="306"/>
      <c r="H7" s="306"/>
      <c r="I7" s="307"/>
      <c r="J7" s="284" t="s">
        <v>13</v>
      </c>
      <c r="K7" s="310"/>
      <c r="L7" s="310"/>
      <c r="M7" s="311"/>
      <c r="N7" s="284" t="s">
        <v>14</v>
      </c>
      <c r="O7" s="285"/>
      <c r="P7" s="284" t="s">
        <v>15</v>
      </c>
      <c r="Q7" s="285"/>
      <c r="R7" s="284" t="s">
        <v>16</v>
      </c>
      <c r="S7" s="285"/>
      <c r="T7" s="288" t="s">
        <v>17</v>
      </c>
      <c r="U7" s="291" t="s">
        <v>18</v>
      </c>
    </row>
    <row r="8" spans="1:21" s="1" customFormat="1" x14ac:dyDescent="0.3">
      <c r="A8" s="298"/>
      <c r="B8" s="301"/>
      <c r="C8" s="12"/>
      <c r="D8" s="304"/>
      <c r="E8" s="302"/>
      <c r="F8" s="308"/>
      <c r="G8" s="308"/>
      <c r="H8" s="308"/>
      <c r="I8" s="309"/>
      <c r="J8" s="312"/>
      <c r="K8" s="313"/>
      <c r="L8" s="313"/>
      <c r="M8" s="314"/>
      <c r="N8" s="286"/>
      <c r="O8" s="287"/>
      <c r="P8" s="286"/>
      <c r="Q8" s="287"/>
      <c r="R8" s="286"/>
      <c r="S8" s="287"/>
      <c r="T8" s="289"/>
      <c r="U8" s="292"/>
    </row>
    <row r="9" spans="1:21" s="1" customFormat="1" ht="57.6" x14ac:dyDescent="0.3">
      <c r="A9" s="299"/>
      <c r="B9" s="302"/>
      <c r="C9" s="13"/>
      <c r="D9" s="305"/>
      <c r="E9" s="14" t="s">
        <v>19</v>
      </c>
      <c r="F9" s="14" t="s">
        <v>20</v>
      </c>
      <c r="G9" s="14" t="s">
        <v>21</v>
      </c>
      <c r="H9" s="14" t="s">
        <v>22</v>
      </c>
      <c r="I9" s="14" t="s">
        <v>23</v>
      </c>
      <c r="J9" s="15" t="s">
        <v>24</v>
      </c>
      <c r="K9" s="15" t="s">
        <v>25</v>
      </c>
      <c r="L9" s="16" t="s">
        <v>26</v>
      </c>
      <c r="M9" s="15" t="s">
        <v>23</v>
      </c>
      <c r="N9" s="15" t="s">
        <v>27</v>
      </c>
      <c r="O9" s="17" t="s">
        <v>28</v>
      </c>
      <c r="P9" s="15" t="s">
        <v>27</v>
      </c>
      <c r="Q9" s="18" t="s">
        <v>28</v>
      </c>
      <c r="R9" s="15" t="s">
        <v>29</v>
      </c>
      <c r="S9" s="17" t="s">
        <v>30</v>
      </c>
      <c r="T9" s="290"/>
      <c r="U9" s="293"/>
    </row>
    <row r="10" spans="1:21" s="1" customFormat="1" x14ac:dyDescent="0.3">
      <c r="A10" s="19">
        <v>1</v>
      </c>
      <c r="B10" s="20" t="s">
        <v>31</v>
      </c>
      <c r="C10" s="21"/>
      <c r="D10" s="22" t="s">
        <v>32</v>
      </c>
      <c r="E10" s="22">
        <v>4</v>
      </c>
      <c r="F10" s="22">
        <v>5</v>
      </c>
      <c r="G10" s="22">
        <v>6</v>
      </c>
      <c r="H10" s="22">
        <v>7</v>
      </c>
      <c r="I10" s="22">
        <v>8</v>
      </c>
      <c r="J10" s="23">
        <v>9</v>
      </c>
      <c r="K10" s="23">
        <v>10</v>
      </c>
      <c r="L10" s="23">
        <v>11</v>
      </c>
      <c r="M10" s="23">
        <v>12</v>
      </c>
      <c r="N10" s="23">
        <v>13</v>
      </c>
      <c r="O10" s="23">
        <v>14</v>
      </c>
      <c r="P10" s="23">
        <v>15</v>
      </c>
      <c r="Q10" s="23">
        <v>16</v>
      </c>
      <c r="R10" s="23">
        <v>17</v>
      </c>
      <c r="S10" s="23">
        <v>18</v>
      </c>
      <c r="T10" s="24">
        <v>19</v>
      </c>
      <c r="U10" s="25">
        <v>20</v>
      </c>
    </row>
    <row r="11" spans="1:21" s="1" customFormat="1" x14ac:dyDescent="0.3">
      <c r="A11" s="26">
        <v>1</v>
      </c>
      <c r="B11" s="27" t="s">
        <v>259</v>
      </c>
      <c r="C11" s="28"/>
      <c r="D11" s="29"/>
      <c r="E11" s="30"/>
      <c r="F11" s="30"/>
      <c r="G11" s="30"/>
      <c r="H11" s="30"/>
      <c r="I11" s="30"/>
      <c r="J11" s="31"/>
      <c r="K11" s="31"/>
      <c r="L11" s="31"/>
      <c r="M11" s="31"/>
      <c r="N11" s="32"/>
      <c r="O11" s="32"/>
      <c r="P11" s="33"/>
      <c r="Q11" s="33"/>
      <c r="R11" s="34"/>
      <c r="S11" s="34"/>
      <c r="T11" s="35"/>
      <c r="U11" s="36"/>
    </row>
    <row r="12" spans="1:21" s="1" customFormat="1" ht="18" customHeight="1" x14ac:dyDescent="0.3">
      <c r="A12" s="37">
        <v>1</v>
      </c>
      <c r="B12" s="38"/>
      <c r="C12" s="39"/>
      <c r="D12" s="40" t="s">
        <v>260</v>
      </c>
      <c r="E12" s="41">
        <v>188</v>
      </c>
      <c r="F12" s="41"/>
      <c r="G12" s="43"/>
      <c r="H12" s="43"/>
      <c r="I12" s="41">
        <v>188</v>
      </c>
      <c r="J12" s="43">
        <v>10</v>
      </c>
      <c r="K12" s="41">
        <v>178</v>
      </c>
      <c r="L12" s="43"/>
      <c r="M12" s="41">
        <f>SUM(J12+K12)</f>
        <v>188</v>
      </c>
      <c r="N12" s="42">
        <f>SUM(O12*K12)</f>
        <v>2848</v>
      </c>
      <c r="O12" s="43">
        <v>16</v>
      </c>
      <c r="P12" s="43">
        <f>SUM(Q12*K12)</f>
        <v>3026</v>
      </c>
      <c r="Q12" s="43">
        <v>17</v>
      </c>
      <c r="R12" s="44"/>
      <c r="S12" s="44"/>
      <c r="T12" s="169">
        <v>68</v>
      </c>
      <c r="U12" s="44"/>
    </row>
    <row r="13" spans="1:21" s="1" customFormat="1" ht="18" customHeight="1" x14ac:dyDescent="0.3">
      <c r="A13" s="37">
        <v>2</v>
      </c>
      <c r="B13" s="46"/>
      <c r="C13" s="47"/>
      <c r="D13" s="48" t="s">
        <v>261</v>
      </c>
      <c r="E13" s="49">
        <v>87</v>
      </c>
      <c r="F13" s="49"/>
      <c r="G13" s="51"/>
      <c r="H13" s="51"/>
      <c r="I13" s="49">
        <v>87</v>
      </c>
      <c r="J13" s="51">
        <v>0</v>
      </c>
      <c r="K13" s="49">
        <v>87</v>
      </c>
      <c r="L13" s="51"/>
      <c r="M13" s="49">
        <f t="shared" ref="M13:M22" si="0">SUM(J13+K13)</f>
        <v>87</v>
      </c>
      <c r="N13" s="50">
        <f t="shared" ref="N13:N22" si="1">SUM(O13*K13)</f>
        <v>1305</v>
      </c>
      <c r="O13" s="51">
        <v>15</v>
      </c>
      <c r="P13" s="51">
        <f t="shared" ref="P13:P22" si="2">SUM(Q13*K13)</f>
        <v>1479</v>
      </c>
      <c r="Q13" s="51">
        <v>17</v>
      </c>
      <c r="R13" s="52"/>
      <c r="S13" s="52"/>
      <c r="T13" s="170">
        <v>26</v>
      </c>
      <c r="U13" s="52"/>
    </row>
    <row r="14" spans="1:21" s="1" customFormat="1" ht="18" customHeight="1" x14ac:dyDescent="0.3">
      <c r="A14" s="37">
        <v>3</v>
      </c>
      <c r="B14" s="46"/>
      <c r="C14" s="47"/>
      <c r="D14" s="48" t="s">
        <v>262</v>
      </c>
      <c r="E14" s="49">
        <v>86</v>
      </c>
      <c r="F14" s="49"/>
      <c r="G14" s="51"/>
      <c r="H14" s="51"/>
      <c r="I14" s="49">
        <v>86</v>
      </c>
      <c r="J14" s="51">
        <v>0</v>
      </c>
      <c r="K14" s="49">
        <v>86</v>
      </c>
      <c r="L14" s="51"/>
      <c r="M14" s="49">
        <f t="shared" si="0"/>
        <v>86</v>
      </c>
      <c r="N14" s="50">
        <f t="shared" si="1"/>
        <v>1376</v>
      </c>
      <c r="O14" s="51">
        <v>16</v>
      </c>
      <c r="P14" s="51">
        <f t="shared" si="2"/>
        <v>1376</v>
      </c>
      <c r="Q14" s="51">
        <v>16</v>
      </c>
      <c r="R14" s="52"/>
      <c r="S14" s="52"/>
      <c r="T14" s="170">
        <v>29</v>
      </c>
      <c r="U14" s="52"/>
    </row>
    <row r="15" spans="1:21" s="1" customFormat="1" ht="18" customHeight="1" x14ac:dyDescent="0.3">
      <c r="A15" s="37">
        <v>4</v>
      </c>
      <c r="B15" s="46"/>
      <c r="C15" s="47"/>
      <c r="D15" s="48" t="s">
        <v>263</v>
      </c>
      <c r="E15" s="49">
        <v>95</v>
      </c>
      <c r="F15" s="49"/>
      <c r="G15" s="51"/>
      <c r="H15" s="51"/>
      <c r="I15" s="49">
        <v>95</v>
      </c>
      <c r="J15" s="51">
        <v>0</v>
      </c>
      <c r="K15" s="49">
        <v>95</v>
      </c>
      <c r="L15" s="51"/>
      <c r="M15" s="49">
        <f t="shared" si="0"/>
        <v>95</v>
      </c>
      <c r="N15" s="50">
        <f t="shared" si="1"/>
        <v>1520</v>
      </c>
      <c r="O15" s="51">
        <v>16</v>
      </c>
      <c r="P15" s="51">
        <f t="shared" si="2"/>
        <v>1615</v>
      </c>
      <c r="Q15" s="51">
        <v>17</v>
      </c>
      <c r="R15" s="52"/>
      <c r="S15" s="52"/>
      <c r="T15" s="170">
        <v>38</v>
      </c>
      <c r="U15" s="52"/>
    </row>
    <row r="16" spans="1:21" s="1" customFormat="1" ht="18" customHeight="1" x14ac:dyDescent="0.3">
      <c r="A16" s="37">
        <v>5</v>
      </c>
      <c r="B16" s="46"/>
      <c r="C16" s="47"/>
      <c r="D16" s="48" t="s">
        <v>264</v>
      </c>
      <c r="E16" s="49">
        <v>58</v>
      </c>
      <c r="F16" s="49"/>
      <c r="G16" s="51"/>
      <c r="H16" s="51"/>
      <c r="I16" s="49">
        <v>58</v>
      </c>
      <c r="J16" s="51">
        <v>0</v>
      </c>
      <c r="K16" s="49">
        <v>58</v>
      </c>
      <c r="L16" s="51"/>
      <c r="M16" s="49">
        <f t="shared" si="0"/>
        <v>58</v>
      </c>
      <c r="N16" s="50">
        <f t="shared" si="1"/>
        <v>986</v>
      </c>
      <c r="O16" s="51">
        <v>17</v>
      </c>
      <c r="P16" s="51">
        <f t="shared" si="2"/>
        <v>986</v>
      </c>
      <c r="Q16" s="51">
        <v>17</v>
      </c>
      <c r="R16" s="52"/>
      <c r="S16" s="52"/>
      <c r="T16" s="170">
        <v>28</v>
      </c>
      <c r="U16" s="52"/>
    </row>
    <row r="17" spans="1:21" s="1" customFormat="1" ht="18" customHeight="1" x14ac:dyDescent="0.3">
      <c r="A17" s="37">
        <v>6</v>
      </c>
      <c r="B17" s="46"/>
      <c r="C17" s="47"/>
      <c r="D17" s="48" t="s">
        <v>265</v>
      </c>
      <c r="E17" s="49">
        <v>15</v>
      </c>
      <c r="F17" s="49"/>
      <c r="G17" s="51"/>
      <c r="H17" s="51"/>
      <c r="I17" s="49">
        <v>15</v>
      </c>
      <c r="J17" s="51">
        <v>0</v>
      </c>
      <c r="K17" s="49">
        <v>15</v>
      </c>
      <c r="L17" s="51"/>
      <c r="M17" s="49">
        <f t="shared" si="0"/>
        <v>15</v>
      </c>
      <c r="N17" s="50">
        <f t="shared" si="1"/>
        <v>255</v>
      </c>
      <c r="O17" s="51">
        <v>17</v>
      </c>
      <c r="P17" s="51">
        <f t="shared" si="2"/>
        <v>255</v>
      </c>
      <c r="Q17" s="51">
        <v>17</v>
      </c>
      <c r="R17" s="52"/>
      <c r="S17" s="52"/>
      <c r="T17" s="171">
        <v>5</v>
      </c>
      <c r="U17" s="55"/>
    </row>
    <row r="18" spans="1:21" s="1" customFormat="1" ht="18" customHeight="1" x14ac:dyDescent="0.3">
      <c r="A18" s="37">
        <v>7</v>
      </c>
      <c r="B18" s="46"/>
      <c r="C18" s="47"/>
      <c r="D18" s="48" t="s">
        <v>266</v>
      </c>
      <c r="E18" s="49">
        <v>10</v>
      </c>
      <c r="F18" s="49"/>
      <c r="G18" s="51"/>
      <c r="H18" s="51"/>
      <c r="I18" s="49">
        <v>10</v>
      </c>
      <c r="J18" s="51">
        <v>0</v>
      </c>
      <c r="K18" s="49">
        <v>10</v>
      </c>
      <c r="L18" s="51"/>
      <c r="M18" s="49">
        <f t="shared" si="0"/>
        <v>10</v>
      </c>
      <c r="N18" s="50">
        <f t="shared" si="1"/>
        <v>160</v>
      </c>
      <c r="O18" s="51">
        <v>16</v>
      </c>
      <c r="P18" s="51">
        <f t="shared" si="2"/>
        <v>160</v>
      </c>
      <c r="Q18" s="51">
        <v>16</v>
      </c>
      <c r="R18" s="52"/>
      <c r="S18" s="52"/>
      <c r="T18" s="171">
        <v>6</v>
      </c>
      <c r="U18" s="55"/>
    </row>
    <row r="19" spans="1:21" s="1" customFormat="1" ht="18" customHeight="1" x14ac:dyDescent="0.3">
      <c r="A19" s="37">
        <v>8</v>
      </c>
      <c r="B19" s="46"/>
      <c r="C19" s="47"/>
      <c r="D19" s="48" t="s">
        <v>267</v>
      </c>
      <c r="E19" s="49">
        <v>24</v>
      </c>
      <c r="F19" s="49"/>
      <c r="G19" s="51"/>
      <c r="H19" s="51"/>
      <c r="I19" s="49">
        <v>24</v>
      </c>
      <c r="J19" s="51">
        <v>0</v>
      </c>
      <c r="K19" s="49">
        <v>24</v>
      </c>
      <c r="L19" s="51"/>
      <c r="M19" s="49">
        <f t="shared" si="0"/>
        <v>24</v>
      </c>
      <c r="N19" s="50">
        <f t="shared" si="1"/>
        <v>360</v>
      </c>
      <c r="O19" s="51">
        <v>15</v>
      </c>
      <c r="P19" s="51">
        <f t="shared" si="2"/>
        <v>408</v>
      </c>
      <c r="Q19" s="51">
        <v>17</v>
      </c>
      <c r="R19" s="52"/>
      <c r="S19" s="52"/>
      <c r="T19" s="171">
        <v>8</v>
      </c>
      <c r="U19" s="55"/>
    </row>
    <row r="20" spans="1:21" s="1" customFormat="1" ht="18" customHeight="1" x14ac:dyDescent="0.3">
      <c r="A20" s="37">
        <v>9</v>
      </c>
      <c r="B20" s="46"/>
      <c r="C20" s="47"/>
      <c r="D20" s="48" t="s">
        <v>268</v>
      </c>
      <c r="E20" s="49">
        <v>6</v>
      </c>
      <c r="F20" s="49"/>
      <c r="G20" s="51"/>
      <c r="H20" s="51"/>
      <c r="I20" s="49">
        <v>6</v>
      </c>
      <c r="J20" s="51">
        <v>0</v>
      </c>
      <c r="K20" s="49">
        <v>6</v>
      </c>
      <c r="L20" s="51"/>
      <c r="M20" s="49">
        <f t="shared" si="0"/>
        <v>6</v>
      </c>
      <c r="N20" s="50">
        <f t="shared" si="1"/>
        <v>90</v>
      </c>
      <c r="O20" s="51">
        <v>15</v>
      </c>
      <c r="P20" s="51">
        <f t="shared" si="2"/>
        <v>102</v>
      </c>
      <c r="Q20" s="51">
        <v>17</v>
      </c>
      <c r="R20" s="52"/>
      <c r="S20" s="52"/>
      <c r="T20" s="171">
        <v>2</v>
      </c>
      <c r="U20" s="55"/>
    </row>
    <row r="21" spans="1:21" s="1" customFormat="1" ht="18" customHeight="1" x14ac:dyDescent="0.3">
      <c r="A21" s="37">
        <v>10</v>
      </c>
      <c r="B21" s="46"/>
      <c r="C21" s="47"/>
      <c r="D21" s="48" t="s">
        <v>269</v>
      </c>
      <c r="E21" s="49">
        <v>195</v>
      </c>
      <c r="F21" s="49"/>
      <c r="G21" s="51"/>
      <c r="H21" s="51"/>
      <c r="I21" s="49">
        <v>195</v>
      </c>
      <c r="J21" s="51">
        <v>0</v>
      </c>
      <c r="K21" s="49">
        <v>195</v>
      </c>
      <c r="L21" s="51"/>
      <c r="M21" s="49">
        <f t="shared" si="0"/>
        <v>195</v>
      </c>
      <c r="N21" s="50">
        <f t="shared" si="1"/>
        <v>3315</v>
      </c>
      <c r="O21" s="51">
        <v>17</v>
      </c>
      <c r="P21" s="51">
        <f t="shared" si="2"/>
        <v>3315</v>
      </c>
      <c r="Q21" s="51">
        <v>17</v>
      </c>
      <c r="R21" s="52"/>
      <c r="S21" s="52"/>
      <c r="T21" s="171">
        <v>87</v>
      </c>
      <c r="U21" s="55"/>
    </row>
    <row r="22" spans="1:21" s="1" customFormat="1" ht="18" customHeight="1" x14ac:dyDescent="0.3">
      <c r="A22" s="37">
        <v>11</v>
      </c>
      <c r="B22" s="56"/>
      <c r="C22" s="57"/>
      <c r="D22" s="58" t="s">
        <v>270</v>
      </c>
      <c r="E22" s="59">
        <v>158</v>
      </c>
      <c r="F22" s="59"/>
      <c r="G22" s="61"/>
      <c r="H22" s="61"/>
      <c r="I22" s="59">
        <v>158</v>
      </c>
      <c r="J22" s="61">
        <v>0</v>
      </c>
      <c r="K22" s="59">
        <v>158</v>
      </c>
      <c r="L22" s="61"/>
      <c r="M22" s="59">
        <f t="shared" si="0"/>
        <v>158</v>
      </c>
      <c r="N22" s="60">
        <f t="shared" si="1"/>
        <v>2528</v>
      </c>
      <c r="O22" s="61">
        <v>16</v>
      </c>
      <c r="P22" s="61">
        <f t="shared" si="2"/>
        <v>2686</v>
      </c>
      <c r="Q22" s="61">
        <v>17</v>
      </c>
      <c r="R22" s="62"/>
      <c r="S22" s="62"/>
      <c r="T22" s="172">
        <v>54</v>
      </c>
      <c r="U22" s="62"/>
    </row>
    <row r="23" spans="1:21" s="1" customFormat="1" ht="18" customHeight="1" x14ac:dyDescent="0.3">
      <c r="A23" s="65"/>
      <c r="B23" s="294" t="s">
        <v>211</v>
      </c>
      <c r="C23" s="295"/>
      <c r="D23" s="296"/>
      <c r="E23" s="66">
        <f>SUM(E12:E22)</f>
        <v>922</v>
      </c>
      <c r="F23" s="66">
        <v>0</v>
      </c>
      <c r="G23" s="66">
        <f t="shared" ref="G23:N23" si="3">SUM(G12:G22)</f>
        <v>0</v>
      </c>
      <c r="H23" s="66">
        <f t="shared" si="3"/>
        <v>0</v>
      </c>
      <c r="I23" s="67">
        <f t="shared" si="3"/>
        <v>922</v>
      </c>
      <c r="J23" s="67">
        <f t="shared" si="3"/>
        <v>10</v>
      </c>
      <c r="K23" s="67">
        <f t="shared" si="3"/>
        <v>912</v>
      </c>
      <c r="L23" s="67">
        <f t="shared" si="3"/>
        <v>0</v>
      </c>
      <c r="M23" s="67">
        <f t="shared" si="3"/>
        <v>922</v>
      </c>
      <c r="N23" s="68">
        <f t="shared" si="3"/>
        <v>14743</v>
      </c>
      <c r="O23" s="68"/>
      <c r="P23" s="68">
        <f>SUM(P12:P22)</f>
        <v>15408</v>
      </c>
      <c r="Q23" s="68"/>
      <c r="R23" s="69"/>
      <c r="S23" s="69"/>
      <c r="T23" s="173">
        <f>SUM(T12:T22)</f>
        <v>351</v>
      </c>
      <c r="U23" s="71"/>
    </row>
  </sheetData>
  <mergeCells count="11">
    <mergeCell ref="A7:A9"/>
    <mergeCell ref="B7:B9"/>
    <mergeCell ref="D7:D9"/>
    <mergeCell ref="E7:I8"/>
    <mergeCell ref="J7:M8"/>
    <mergeCell ref="P7:Q8"/>
    <mergeCell ref="R7:S8"/>
    <mergeCell ref="T7:T9"/>
    <mergeCell ref="U7:U9"/>
    <mergeCell ref="B23:D23"/>
    <mergeCell ref="N7:O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F16" sqref="F16"/>
    </sheetView>
  </sheetViews>
  <sheetFormatPr defaultRowHeight="14.4" x14ac:dyDescent="0.3"/>
  <cols>
    <col min="2" max="2" width="12.109375" bestFit="1" customWidth="1"/>
    <col min="3" max="3" width="1.6640625" bestFit="1" customWidth="1"/>
    <col min="4" max="4" width="14.44140625" bestFit="1" customWidth="1"/>
  </cols>
  <sheetData>
    <row r="1" spans="1:21" s="1" customFormat="1" ht="15.6" x14ac:dyDescent="0.3">
      <c r="B1" s="4" t="s">
        <v>0</v>
      </c>
      <c r="C1" s="4" t="s">
        <v>1</v>
      </c>
      <c r="D1" s="5" t="s">
        <v>2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3"/>
    </row>
    <row r="2" spans="1:21" s="1" customFormat="1" ht="15.6" x14ac:dyDescent="0.3">
      <c r="B2" s="4" t="s">
        <v>3</v>
      </c>
      <c r="C2" s="4" t="s">
        <v>1</v>
      </c>
      <c r="D2" s="5" t="s">
        <v>271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3"/>
    </row>
    <row r="3" spans="1:21" s="1" customFormat="1" ht="15.6" x14ac:dyDescent="0.3">
      <c r="B3" s="4" t="s">
        <v>5</v>
      </c>
      <c r="C3" s="4" t="s">
        <v>1</v>
      </c>
      <c r="D3" s="7" t="s">
        <v>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</row>
    <row r="4" spans="1:21" s="1" customFormat="1" ht="15.6" x14ac:dyDescent="0.3">
      <c r="B4" s="4" t="s">
        <v>7</v>
      </c>
      <c r="C4" s="4" t="s">
        <v>1</v>
      </c>
      <c r="D4" s="9" t="s">
        <v>8</v>
      </c>
      <c r="E4" s="10"/>
      <c r="F4" s="10"/>
      <c r="G4" s="10"/>
      <c r="H4" s="10"/>
      <c r="I4" s="10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</row>
    <row r="5" spans="1:21" s="1" customFormat="1" ht="15.6" x14ac:dyDescent="0.3">
      <c r="B5" s="4" t="s">
        <v>9</v>
      </c>
      <c r="C5" s="4" t="s">
        <v>1</v>
      </c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"/>
    </row>
    <row r="6" spans="1:21" s="1" customFormat="1" x14ac:dyDescent="0.3"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</row>
    <row r="7" spans="1:21" s="1" customFormat="1" x14ac:dyDescent="0.3">
      <c r="A7" s="297" t="s">
        <v>10</v>
      </c>
      <c r="B7" s="300" t="s">
        <v>3</v>
      </c>
      <c r="C7" s="11"/>
      <c r="D7" s="303" t="s">
        <v>11</v>
      </c>
      <c r="E7" s="300" t="s">
        <v>12</v>
      </c>
      <c r="F7" s="306"/>
      <c r="G7" s="306"/>
      <c r="H7" s="306"/>
      <c r="I7" s="307"/>
      <c r="J7" s="284" t="s">
        <v>13</v>
      </c>
      <c r="K7" s="310"/>
      <c r="L7" s="310"/>
      <c r="M7" s="311"/>
      <c r="N7" s="284" t="s">
        <v>14</v>
      </c>
      <c r="O7" s="285"/>
      <c r="P7" s="284" t="s">
        <v>15</v>
      </c>
      <c r="Q7" s="285"/>
      <c r="R7" s="284" t="s">
        <v>16</v>
      </c>
      <c r="S7" s="285"/>
      <c r="T7" s="288" t="s">
        <v>17</v>
      </c>
      <c r="U7" s="291" t="s">
        <v>18</v>
      </c>
    </row>
    <row r="8" spans="1:21" s="1" customFormat="1" x14ac:dyDescent="0.3">
      <c r="A8" s="298"/>
      <c r="B8" s="301"/>
      <c r="C8" s="12"/>
      <c r="D8" s="304"/>
      <c r="E8" s="302"/>
      <c r="F8" s="308"/>
      <c r="G8" s="308"/>
      <c r="H8" s="308"/>
      <c r="I8" s="309"/>
      <c r="J8" s="312"/>
      <c r="K8" s="313"/>
      <c r="L8" s="313"/>
      <c r="M8" s="314"/>
      <c r="N8" s="286"/>
      <c r="O8" s="287"/>
      <c r="P8" s="286"/>
      <c r="Q8" s="287"/>
      <c r="R8" s="286"/>
      <c r="S8" s="287"/>
      <c r="T8" s="289"/>
      <c r="U8" s="292"/>
    </row>
    <row r="9" spans="1:21" s="1" customFormat="1" ht="57.6" x14ac:dyDescent="0.3">
      <c r="A9" s="299"/>
      <c r="B9" s="302"/>
      <c r="C9" s="13"/>
      <c r="D9" s="305"/>
      <c r="E9" s="14" t="s">
        <v>19</v>
      </c>
      <c r="F9" s="14" t="s">
        <v>20</v>
      </c>
      <c r="G9" s="14" t="s">
        <v>21</v>
      </c>
      <c r="H9" s="14" t="s">
        <v>22</v>
      </c>
      <c r="I9" s="14" t="s">
        <v>23</v>
      </c>
      <c r="J9" s="15" t="s">
        <v>24</v>
      </c>
      <c r="K9" s="15" t="s">
        <v>25</v>
      </c>
      <c r="L9" s="16" t="s">
        <v>26</v>
      </c>
      <c r="M9" s="15" t="s">
        <v>23</v>
      </c>
      <c r="N9" s="15" t="s">
        <v>27</v>
      </c>
      <c r="O9" s="17" t="s">
        <v>28</v>
      </c>
      <c r="P9" s="15" t="s">
        <v>27</v>
      </c>
      <c r="Q9" s="18" t="s">
        <v>28</v>
      </c>
      <c r="R9" s="15" t="s">
        <v>29</v>
      </c>
      <c r="S9" s="17" t="s">
        <v>30</v>
      </c>
      <c r="T9" s="290"/>
      <c r="U9" s="293"/>
    </row>
    <row r="10" spans="1:21" s="1" customFormat="1" x14ac:dyDescent="0.3">
      <c r="A10" s="19">
        <v>1</v>
      </c>
      <c r="B10" s="20" t="s">
        <v>31</v>
      </c>
      <c r="C10" s="21"/>
      <c r="D10" s="22" t="s">
        <v>32</v>
      </c>
      <c r="E10" s="22">
        <v>4</v>
      </c>
      <c r="F10" s="22">
        <v>5</v>
      </c>
      <c r="G10" s="22">
        <v>6</v>
      </c>
      <c r="H10" s="22">
        <v>7</v>
      </c>
      <c r="I10" s="22">
        <v>8</v>
      </c>
      <c r="J10" s="23">
        <v>9</v>
      </c>
      <c r="K10" s="23">
        <v>10</v>
      </c>
      <c r="L10" s="23">
        <v>11</v>
      </c>
      <c r="M10" s="23">
        <v>12</v>
      </c>
      <c r="N10" s="23">
        <v>13</v>
      </c>
      <c r="O10" s="23">
        <v>14</v>
      </c>
      <c r="P10" s="23">
        <v>15</v>
      </c>
      <c r="Q10" s="23">
        <v>16</v>
      </c>
      <c r="R10" s="23">
        <v>17</v>
      </c>
      <c r="S10" s="23">
        <v>18</v>
      </c>
      <c r="T10" s="24">
        <v>19</v>
      </c>
      <c r="U10" s="25">
        <v>20</v>
      </c>
    </row>
    <row r="11" spans="1:21" s="1" customFormat="1" x14ac:dyDescent="0.3">
      <c r="A11" s="26">
        <v>1</v>
      </c>
      <c r="B11" s="27" t="s">
        <v>272</v>
      </c>
      <c r="C11" s="28"/>
      <c r="D11" s="29"/>
      <c r="E11" s="30"/>
      <c r="F11" s="30"/>
      <c r="G11" s="30"/>
      <c r="H11" s="30"/>
      <c r="I11" s="30"/>
      <c r="J11" s="31"/>
      <c r="K11" s="31"/>
      <c r="L11" s="31"/>
      <c r="M11" s="31"/>
      <c r="N11" s="32"/>
      <c r="O11" s="32"/>
      <c r="P11" s="33"/>
      <c r="Q11" s="33"/>
      <c r="R11" s="34"/>
      <c r="S11" s="34"/>
      <c r="T11" s="35"/>
      <c r="U11" s="36"/>
    </row>
    <row r="12" spans="1:21" s="1" customFormat="1" ht="18" customHeight="1" x14ac:dyDescent="0.3">
      <c r="A12" s="37">
        <v>1</v>
      </c>
      <c r="B12" s="38"/>
      <c r="C12" s="39"/>
      <c r="D12" s="40" t="s">
        <v>273</v>
      </c>
      <c r="E12" s="41">
        <v>112</v>
      </c>
      <c r="F12" s="43"/>
      <c r="G12" s="41">
        <v>0</v>
      </c>
      <c r="H12" s="43"/>
      <c r="I12" s="41">
        <f>SUM(E12+F12+G12-H12)</f>
        <v>112</v>
      </c>
      <c r="J12" s="43">
        <v>0</v>
      </c>
      <c r="K12" s="43">
        <v>112</v>
      </c>
      <c r="L12" s="43"/>
      <c r="M12" s="43">
        <f>SUM(J12+K12+L12)</f>
        <v>112</v>
      </c>
      <c r="N12" s="42">
        <f>SUM(O12*K12)</f>
        <v>1792</v>
      </c>
      <c r="O12" s="43">
        <v>16</v>
      </c>
      <c r="P12" s="43">
        <f>SUM(Q12*K12)</f>
        <v>1904</v>
      </c>
      <c r="Q12" s="43">
        <v>17</v>
      </c>
      <c r="R12" s="44"/>
      <c r="S12" s="44"/>
      <c r="T12" s="169">
        <v>85</v>
      </c>
      <c r="U12" s="44"/>
    </row>
    <row r="13" spans="1:21" s="1" customFormat="1" ht="18" customHeight="1" x14ac:dyDescent="0.3">
      <c r="A13" s="37">
        <v>2</v>
      </c>
      <c r="B13" s="46"/>
      <c r="C13" s="47"/>
      <c r="D13" s="48" t="s">
        <v>274</v>
      </c>
      <c r="E13" s="49">
        <v>89</v>
      </c>
      <c r="F13" s="51"/>
      <c r="G13" s="49">
        <v>0</v>
      </c>
      <c r="H13" s="51"/>
      <c r="I13" s="49">
        <f t="shared" ref="I13:I19" si="0">SUM(E13+F13+G13-H13)</f>
        <v>89</v>
      </c>
      <c r="J13" s="51">
        <v>0</v>
      </c>
      <c r="K13" s="51">
        <v>89</v>
      </c>
      <c r="L13" s="51"/>
      <c r="M13" s="51">
        <f t="shared" ref="M13:M19" si="1">SUM(J13+K13+L13)</f>
        <v>89</v>
      </c>
      <c r="N13" s="50">
        <f t="shared" ref="N13:N19" si="2">SUM(O13*K13)</f>
        <v>1424</v>
      </c>
      <c r="O13" s="51">
        <v>16</v>
      </c>
      <c r="P13" s="51">
        <f t="shared" ref="P13:P19" si="3">SUM(Q13*K13)</f>
        <v>1513</v>
      </c>
      <c r="Q13" s="51">
        <v>17</v>
      </c>
      <c r="R13" s="52"/>
      <c r="S13" s="52"/>
      <c r="T13" s="170">
        <v>75</v>
      </c>
      <c r="U13" s="52"/>
    </row>
    <row r="14" spans="1:21" s="1" customFormat="1" ht="18" customHeight="1" x14ac:dyDescent="0.3">
      <c r="A14" s="37">
        <v>3</v>
      </c>
      <c r="B14" s="46"/>
      <c r="C14" s="47"/>
      <c r="D14" s="48" t="s">
        <v>275</v>
      </c>
      <c r="E14" s="49">
        <v>420</v>
      </c>
      <c r="F14" s="51"/>
      <c r="G14" s="49">
        <v>0</v>
      </c>
      <c r="H14" s="51"/>
      <c r="I14" s="49">
        <f t="shared" si="0"/>
        <v>420</v>
      </c>
      <c r="J14" s="51">
        <v>7</v>
      </c>
      <c r="K14" s="51">
        <v>413</v>
      </c>
      <c r="L14" s="51"/>
      <c r="M14" s="51">
        <f t="shared" si="1"/>
        <v>420</v>
      </c>
      <c r="N14" s="50">
        <f t="shared" si="2"/>
        <v>6608</v>
      </c>
      <c r="O14" s="51">
        <v>16</v>
      </c>
      <c r="P14" s="51">
        <f t="shared" si="3"/>
        <v>6608</v>
      </c>
      <c r="Q14" s="51">
        <v>16</v>
      </c>
      <c r="R14" s="52"/>
      <c r="S14" s="52"/>
      <c r="T14" s="170">
        <v>256</v>
      </c>
      <c r="U14" s="52"/>
    </row>
    <row r="15" spans="1:21" s="1" customFormat="1" ht="18" customHeight="1" x14ac:dyDescent="0.3">
      <c r="A15" s="37">
        <v>4</v>
      </c>
      <c r="B15" s="46"/>
      <c r="C15" s="47"/>
      <c r="D15" s="48" t="s">
        <v>276</v>
      </c>
      <c r="E15" s="49">
        <v>215</v>
      </c>
      <c r="F15" s="51"/>
      <c r="G15" s="51">
        <v>3</v>
      </c>
      <c r="H15" s="51"/>
      <c r="I15" s="49">
        <f t="shared" si="0"/>
        <v>218</v>
      </c>
      <c r="J15" s="51">
        <v>18</v>
      </c>
      <c r="K15" s="51">
        <v>200</v>
      </c>
      <c r="L15" s="51"/>
      <c r="M15" s="51">
        <f t="shared" si="1"/>
        <v>218</v>
      </c>
      <c r="N15" s="50">
        <f t="shared" si="2"/>
        <v>3200</v>
      </c>
      <c r="O15" s="51">
        <v>16</v>
      </c>
      <c r="P15" s="51">
        <f t="shared" si="3"/>
        <v>3200</v>
      </c>
      <c r="Q15" s="51">
        <v>16</v>
      </c>
      <c r="R15" s="52"/>
      <c r="S15" s="52"/>
      <c r="T15" s="170">
        <v>110</v>
      </c>
      <c r="U15" s="52"/>
    </row>
    <row r="16" spans="1:21" s="1" customFormat="1" ht="18" customHeight="1" x14ac:dyDescent="0.3">
      <c r="A16" s="37">
        <v>5</v>
      </c>
      <c r="B16" s="46"/>
      <c r="C16" s="47"/>
      <c r="D16" s="48" t="s">
        <v>277</v>
      </c>
      <c r="E16" s="49">
        <v>96</v>
      </c>
      <c r="F16" s="51"/>
      <c r="G16" s="51">
        <v>7</v>
      </c>
      <c r="H16" s="51"/>
      <c r="I16" s="49">
        <f t="shared" si="0"/>
        <v>103</v>
      </c>
      <c r="J16" s="51">
        <v>7</v>
      </c>
      <c r="K16" s="51">
        <v>96</v>
      </c>
      <c r="L16" s="51"/>
      <c r="M16" s="51">
        <f t="shared" si="1"/>
        <v>103</v>
      </c>
      <c r="N16" s="50">
        <f t="shared" si="2"/>
        <v>1536</v>
      </c>
      <c r="O16" s="51">
        <v>16</v>
      </c>
      <c r="P16" s="51">
        <f t="shared" si="3"/>
        <v>1632</v>
      </c>
      <c r="Q16" s="51">
        <v>17</v>
      </c>
      <c r="R16" s="52"/>
      <c r="S16" s="52"/>
      <c r="T16" s="170">
        <v>54</v>
      </c>
      <c r="U16" s="52"/>
    </row>
    <row r="17" spans="1:21" s="1" customFormat="1" ht="18" customHeight="1" x14ac:dyDescent="0.3">
      <c r="A17" s="37">
        <v>6</v>
      </c>
      <c r="B17" s="46"/>
      <c r="C17" s="47"/>
      <c r="D17" s="48" t="s">
        <v>278</v>
      </c>
      <c r="E17" s="49">
        <v>150</v>
      </c>
      <c r="F17" s="51"/>
      <c r="G17" s="51">
        <v>10</v>
      </c>
      <c r="H17" s="51"/>
      <c r="I17" s="49">
        <f t="shared" si="0"/>
        <v>160</v>
      </c>
      <c r="J17" s="51">
        <v>20</v>
      </c>
      <c r="K17" s="51">
        <v>140</v>
      </c>
      <c r="L17" s="51"/>
      <c r="M17" s="51">
        <f t="shared" si="1"/>
        <v>160</v>
      </c>
      <c r="N17" s="50">
        <f t="shared" si="2"/>
        <v>2240</v>
      </c>
      <c r="O17" s="51">
        <v>16</v>
      </c>
      <c r="P17" s="51">
        <f t="shared" si="3"/>
        <v>2380</v>
      </c>
      <c r="Q17" s="51">
        <v>17</v>
      </c>
      <c r="R17" s="52"/>
      <c r="S17" s="52"/>
      <c r="T17" s="171">
        <v>85</v>
      </c>
      <c r="U17" s="55"/>
    </row>
    <row r="18" spans="1:21" s="1" customFormat="1" ht="18" customHeight="1" x14ac:dyDescent="0.3">
      <c r="A18" s="37">
        <v>7</v>
      </c>
      <c r="B18" s="46"/>
      <c r="C18" s="47"/>
      <c r="D18" s="48" t="s">
        <v>279</v>
      </c>
      <c r="E18" s="49">
        <v>650</v>
      </c>
      <c r="F18" s="51"/>
      <c r="G18" s="51">
        <v>30</v>
      </c>
      <c r="H18" s="51"/>
      <c r="I18" s="49">
        <f t="shared" si="0"/>
        <v>680</v>
      </c>
      <c r="J18" s="51">
        <v>50</v>
      </c>
      <c r="K18" s="51">
        <v>630</v>
      </c>
      <c r="L18" s="51"/>
      <c r="M18" s="51">
        <f t="shared" si="1"/>
        <v>680</v>
      </c>
      <c r="N18" s="50">
        <f t="shared" si="2"/>
        <v>10080</v>
      </c>
      <c r="O18" s="51">
        <v>16</v>
      </c>
      <c r="P18" s="51">
        <f t="shared" si="3"/>
        <v>10710</v>
      </c>
      <c r="Q18" s="51">
        <v>17</v>
      </c>
      <c r="R18" s="52"/>
      <c r="S18" s="52"/>
      <c r="T18" s="171">
        <v>178</v>
      </c>
      <c r="U18" s="55"/>
    </row>
    <row r="19" spans="1:21" s="1" customFormat="1" ht="18" customHeight="1" x14ac:dyDescent="0.3">
      <c r="A19" s="37">
        <v>8</v>
      </c>
      <c r="B19" s="46"/>
      <c r="C19" s="47"/>
      <c r="D19" s="48" t="s">
        <v>280</v>
      </c>
      <c r="E19" s="49">
        <v>520</v>
      </c>
      <c r="F19" s="51"/>
      <c r="G19" s="51">
        <v>2</v>
      </c>
      <c r="H19" s="51"/>
      <c r="I19" s="49">
        <f t="shared" si="0"/>
        <v>522</v>
      </c>
      <c r="J19" s="51">
        <v>2</v>
      </c>
      <c r="K19" s="51">
        <v>520</v>
      </c>
      <c r="L19" s="51"/>
      <c r="M19" s="51">
        <f t="shared" si="1"/>
        <v>522</v>
      </c>
      <c r="N19" s="50">
        <f t="shared" si="2"/>
        <v>8840</v>
      </c>
      <c r="O19" s="51">
        <v>17</v>
      </c>
      <c r="P19" s="51">
        <f t="shared" si="3"/>
        <v>8840</v>
      </c>
      <c r="Q19" s="51">
        <v>17</v>
      </c>
      <c r="R19" s="52"/>
      <c r="S19" s="52"/>
      <c r="T19" s="171">
        <v>145</v>
      </c>
      <c r="U19" s="55"/>
    </row>
    <row r="20" spans="1:21" s="1" customFormat="1" ht="18" customHeight="1" x14ac:dyDescent="0.3">
      <c r="A20" s="37">
        <v>9</v>
      </c>
      <c r="B20" s="46"/>
      <c r="C20" s="47"/>
      <c r="D20" s="48" t="s">
        <v>281</v>
      </c>
      <c r="E20" s="49">
        <v>0</v>
      </c>
      <c r="F20" s="51"/>
      <c r="G20" s="49">
        <v>0</v>
      </c>
      <c r="H20" s="51"/>
      <c r="I20" s="49">
        <v>0</v>
      </c>
      <c r="J20" s="49">
        <v>0</v>
      </c>
      <c r="K20" s="49">
        <v>0</v>
      </c>
      <c r="L20" s="51"/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52"/>
      <c r="S20" s="52"/>
      <c r="T20" s="174">
        <v>0</v>
      </c>
      <c r="U20" s="55"/>
    </row>
    <row r="21" spans="1:21" s="1" customFormat="1" ht="18" customHeight="1" x14ac:dyDescent="0.3">
      <c r="A21" s="37">
        <v>10</v>
      </c>
      <c r="B21" s="46"/>
      <c r="C21" s="47"/>
      <c r="D21" s="48" t="s">
        <v>282</v>
      </c>
      <c r="E21" s="49">
        <v>0</v>
      </c>
      <c r="F21" s="51"/>
      <c r="G21" s="49">
        <v>0</v>
      </c>
      <c r="H21" s="51"/>
      <c r="I21" s="49">
        <v>0</v>
      </c>
      <c r="J21" s="49">
        <v>0</v>
      </c>
      <c r="K21" s="49">
        <v>0</v>
      </c>
      <c r="L21" s="51"/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52"/>
      <c r="S21" s="52"/>
      <c r="T21" s="174">
        <v>0</v>
      </c>
      <c r="U21" s="55"/>
    </row>
    <row r="22" spans="1:21" s="1" customFormat="1" ht="18" customHeight="1" x14ac:dyDescent="0.3">
      <c r="A22" s="37">
        <v>11</v>
      </c>
      <c r="B22" s="56"/>
      <c r="C22" s="57"/>
      <c r="D22" s="58" t="s">
        <v>283</v>
      </c>
      <c r="E22" s="59">
        <v>0</v>
      </c>
      <c r="F22" s="61"/>
      <c r="G22" s="59">
        <v>0</v>
      </c>
      <c r="H22" s="61"/>
      <c r="I22" s="59">
        <v>0</v>
      </c>
      <c r="J22" s="59">
        <v>0</v>
      </c>
      <c r="K22" s="59">
        <v>0</v>
      </c>
      <c r="L22" s="61"/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62"/>
      <c r="S22" s="62"/>
      <c r="T22" s="175">
        <v>0</v>
      </c>
      <c r="U22" s="62"/>
    </row>
    <row r="23" spans="1:21" s="1" customFormat="1" ht="18" customHeight="1" x14ac:dyDescent="0.3">
      <c r="A23" s="65"/>
      <c r="B23" s="294" t="s">
        <v>211</v>
      </c>
      <c r="C23" s="295"/>
      <c r="D23" s="296"/>
      <c r="E23" s="66">
        <f>SUM(E12:E22)</f>
        <v>2252</v>
      </c>
      <c r="F23" s="66">
        <f>SUM(F12:F22)</f>
        <v>0</v>
      </c>
      <c r="G23" s="66">
        <f t="shared" ref="G23:N23" si="4">SUM(G12:G22)</f>
        <v>52</v>
      </c>
      <c r="H23" s="66">
        <f t="shared" si="4"/>
        <v>0</v>
      </c>
      <c r="I23" s="67">
        <f t="shared" si="4"/>
        <v>2304</v>
      </c>
      <c r="J23" s="67">
        <f t="shared" si="4"/>
        <v>104</v>
      </c>
      <c r="K23" s="67">
        <f t="shared" si="4"/>
        <v>2200</v>
      </c>
      <c r="L23" s="67">
        <f t="shared" si="4"/>
        <v>0</v>
      </c>
      <c r="M23" s="67">
        <f t="shared" si="4"/>
        <v>2304</v>
      </c>
      <c r="N23" s="68">
        <f t="shared" si="4"/>
        <v>35720</v>
      </c>
      <c r="O23" s="68"/>
      <c r="P23" s="68">
        <f>SUM(P12:P22)</f>
        <v>36787</v>
      </c>
      <c r="Q23" s="68"/>
      <c r="R23" s="69"/>
      <c r="S23" s="69"/>
      <c r="T23" s="173">
        <f>SUM(T12:T22)</f>
        <v>988</v>
      </c>
      <c r="U23" s="71"/>
    </row>
  </sheetData>
  <mergeCells count="11">
    <mergeCell ref="A7:A9"/>
    <mergeCell ref="B7:B9"/>
    <mergeCell ref="D7:D9"/>
    <mergeCell ref="E7:I8"/>
    <mergeCell ref="J7:M8"/>
    <mergeCell ref="P7:Q8"/>
    <mergeCell ref="R7:S8"/>
    <mergeCell ref="T7:T9"/>
    <mergeCell ref="U7:U9"/>
    <mergeCell ref="B23:D23"/>
    <mergeCell ref="N7:O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workbookViewId="0">
      <selection sqref="A1:XFD26"/>
    </sheetView>
  </sheetViews>
  <sheetFormatPr defaultRowHeight="14.4" x14ac:dyDescent="0.3"/>
  <cols>
    <col min="2" max="2" width="12.109375" bestFit="1" customWidth="1"/>
    <col min="3" max="3" width="1.5546875" bestFit="1" customWidth="1"/>
    <col min="4" max="4" width="15.44140625" bestFit="1" customWidth="1"/>
  </cols>
  <sheetData>
    <row r="1" spans="1:21" s="178" customFormat="1" ht="16.5" customHeight="1" x14ac:dyDescent="0.3">
      <c r="A1" s="1"/>
      <c r="B1" s="4" t="s">
        <v>0</v>
      </c>
      <c r="C1" s="176" t="s">
        <v>1</v>
      </c>
      <c r="D1" s="177" t="s">
        <v>2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3"/>
    </row>
    <row r="2" spans="1:21" s="178" customFormat="1" ht="16.5" customHeight="1" x14ac:dyDescent="0.3">
      <c r="A2" s="1"/>
      <c r="B2" s="4" t="s">
        <v>3</v>
      </c>
      <c r="C2" s="176" t="s">
        <v>1</v>
      </c>
      <c r="D2" s="177" t="s">
        <v>284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3"/>
    </row>
    <row r="3" spans="1:21" s="178" customFormat="1" ht="16.5" customHeight="1" x14ac:dyDescent="0.3">
      <c r="A3" s="1"/>
      <c r="B3" s="4" t="s">
        <v>5</v>
      </c>
      <c r="C3" s="176" t="s">
        <v>1</v>
      </c>
      <c r="D3" s="177" t="s">
        <v>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</row>
    <row r="4" spans="1:21" s="178" customFormat="1" ht="16.5" customHeight="1" x14ac:dyDescent="0.3">
      <c r="A4" s="1"/>
      <c r="B4" s="4" t="s">
        <v>7</v>
      </c>
      <c r="C4" s="176" t="s">
        <v>1</v>
      </c>
      <c r="D4" s="179">
        <v>2023</v>
      </c>
      <c r="E4" s="10"/>
      <c r="F4" s="10"/>
      <c r="G4" s="10"/>
      <c r="H4" s="10"/>
      <c r="I4" s="10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</row>
    <row r="5" spans="1:21" s="178" customFormat="1" ht="16.5" customHeight="1" x14ac:dyDescent="0.3">
      <c r="A5" s="1"/>
      <c r="B5" s="4" t="s">
        <v>9</v>
      </c>
      <c r="C5" s="176" t="s">
        <v>1</v>
      </c>
      <c r="D5" s="17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"/>
    </row>
    <row r="6" spans="1:21" s="178" customFormat="1" x14ac:dyDescent="0.3">
      <c r="A6" s="1"/>
      <c r="B6" s="1"/>
      <c r="C6" s="1"/>
      <c r="D6" s="1"/>
      <c r="E6" s="1"/>
      <c r="F6" s="1"/>
      <c r="G6" s="1"/>
      <c r="H6" s="1"/>
      <c r="I6" s="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</row>
    <row r="7" spans="1:21" s="180" customFormat="1" ht="12.75" customHeight="1" x14ac:dyDescent="0.25">
      <c r="A7" s="297" t="s">
        <v>10</v>
      </c>
      <c r="B7" s="300" t="s">
        <v>3</v>
      </c>
      <c r="C7" s="11"/>
      <c r="D7" s="303" t="s">
        <v>11</v>
      </c>
      <c r="E7" s="300" t="s">
        <v>12</v>
      </c>
      <c r="F7" s="306"/>
      <c r="G7" s="306"/>
      <c r="H7" s="306"/>
      <c r="I7" s="307"/>
      <c r="J7" s="284" t="s">
        <v>13</v>
      </c>
      <c r="K7" s="310"/>
      <c r="L7" s="310"/>
      <c r="M7" s="311"/>
      <c r="N7" s="284" t="s">
        <v>14</v>
      </c>
      <c r="O7" s="285"/>
      <c r="P7" s="284" t="s">
        <v>15</v>
      </c>
      <c r="Q7" s="285"/>
      <c r="R7" s="284" t="s">
        <v>16</v>
      </c>
      <c r="S7" s="285"/>
      <c r="T7" s="288" t="s">
        <v>17</v>
      </c>
      <c r="U7" s="291" t="s">
        <v>18</v>
      </c>
    </row>
    <row r="8" spans="1:21" s="180" customFormat="1" ht="18.75" customHeight="1" x14ac:dyDescent="0.25">
      <c r="A8" s="298"/>
      <c r="B8" s="301"/>
      <c r="C8" s="12"/>
      <c r="D8" s="304"/>
      <c r="E8" s="302"/>
      <c r="F8" s="308"/>
      <c r="G8" s="308"/>
      <c r="H8" s="308"/>
      <c r="I8" s="309"/>
      <c r="J8" s="312"/>
      <c r="K8" s="313"/>
      <c r="L8" s="313"/>
      <c r="M8" s="314"/>
      <c r="N8" s="286"/>
      <c r="O8" s="287"/>
      <c r="P8" s="286"/>
      <c r="Q8" s="287"/>
      <c r="R8" s="286"/>
      <c r="S8" s="287"/>
      <c r="T8" s="289"/>
      <c r="U8" s="292"/>
    </row>
    <row r="9" spans="1:21" s="180" customFormat="1" ht="43.5" customHeight="1" x14ac:dyDescent="0.25">
      <c r="A9" s="299"/>
      <c r="B9" s="302"/>
      <c r="C9" s="13"/>
      <c r="D9" s="305"/>
      <c r="E9" s="14" t="s">
        <v>19</v>
      </c>
      <c r="F9" s="14" t="s">
        <v>20</v>
      </c>
      <c r="G9" s="14" t="s">
        <v>21</v>
      </c>
      <c r="H9" s="14" t="s">
        <v>22</v>
      </c>
      <c r="I9" s="14" t="s">
        <v>23</v>
      </c>
      <c r="J9" s="15" t="s">
        <v>24</v>
      </c>
      <c r="K9" s="15" t="s">
        <v>25</v>
      </c>
      <c r="L9" s="16" t="s">
        <v>26</v>
      </c>
      <c r="M9" s="15" t="s">
        <v>23</v>
      </c>
      <c r="N9" s="15" t="s">
        <v>27</v>
      </c>
      <c r="O9" s="17" t="s">
        <v>28</v>
      </c>
      <c r="P9" s="15" t="s">
        <v>27</v>
      </c>
      <c r="Q9" s="18" t="s">
        <v>28</v>
      </c>
      <c r="R9" s="15" t="s">
        <v>29</v>
      </c>
      <c r="S9" s="17" t="s">
        <v>30</v>
      </c>
      <c r="T9" s="289"/>
      <c r="U9" s="292"/>
    </row>
    <row r="10" spans="1:21" s="188" customFormat="1" x14ac:dyDescent="0.3">
      <c r="A10" s="181">
        <v>1</v>
      </c>
      <c r="B10" s="182" t="s">
        <v>31</v>
      </c>
      <c r="C10" s="183"/>
      <c r="D10" s="184" t="s">
        <v>32</v>
      </c>
      <c r="E10" s="184">
        <v>4</v>
      </c>
      <c r="F10" s="184">
        <v>5</v>
      </c>
      <c r="G10" s="184">
        <v>6</v>
      </c>
      <c r="H10" s="184">
        <v>7</v>
      </c>
      <c r="I10" s="184">
        <v>8</v>
      </c>
      <c r="J10" s="185">
        <v>9</v>
      </c>
      <c r="K10" s="185">
        <v>10</v>
      </c>
      <c r="L10" s="185">
        <v>11</v>
      </c>
      <c r="M10" s="185">
        <v>12</v>
      </c>
      <c r="N10" s="185">
        <v>13</v>
      </c>
      <c r="O10" s="185">
        <v>14</v>
      </c>
      <c r="P10" s="185">
        <v>15</v>
      </c>
      <c r="Q10" s="185">
        <v>16</v>
      </c>
      <c r="R10" s="185">
        <v>17</v>
      </c>
      <c r="S10" s="186">
        <v>18</v>
      </c>
      <c r="T10" s="187">
        <v>19</v>
      </c>
      <c r="U10" s="187">
        <v>20</v>
      </c>
    </row>
    <row r="11" spans="1:21" s="178" customFormat="1" ht="14.25" customHeight="1" x14ac:dyDescent="0.3">
      <c r="A11" s="189">
        <v>1</v>
      </c>
      <c r="B11" s="317" t="s">
        <v>285</v>
      </c>
      <c r="C11" s="318"/>
      <c r="D11" s="190"/>
      <c r="E11" s="191"/>
      <c r="F11" s="192"/>
      <c r="G11" s="192"/>
      <c r="H11" s="192"/>
      <c r="I11" s="192"/>
      <c r="J11" s="31"/>
      <c r="K11" s="31"/>
      <c r="L11" s="31"/>
      <c r="M11" s="31"/>
      <c r="N11" s="32"/>
      <c r="O11" s="32"/>
      <c r="P11" s="33"/>
      <c r="Q11" s="33"/>
      <c r="R11" s="193"/>
      <c r="S11" s="193"/>
      <c r="T11" s="194"/>
      <c r="U11" s="195"/>
    </row>
    <row r="12" spans="1:21" s="178" customFormat="1" ht="18" customHeight="1" x14ac:dyDescent="0.3">
      <c r="A12" s="196">
        <v>1</v>
      </c>
      <c r="B12" s="197"/>
      <c r="C12" s="198"/>
      <c r="D12" s="199" t="s">
        <v>286</v>
      </c>
      <c r="E12" s="200">
        <v>20</v>
      </c>
      <c r="F12" s="201"/>
      <c r="G12" s="121">
        <v>0</v>
      </c>
      <c r="H12" s="202"/>
      <c r="I12" s="121">
        <f t="shared" ref="I12:I25" si="0">(F12+G12)-H12+E12</f>
        <v>20</v>
      </c>
      <c r="J12" s="203">
        <v>0</v>
      </c>
      <c r="K12" s="200">
        <v>20</v>
      </c>
      <c r="L12" s="122"/>
      <c r="M12" s="122">
        <f t="shared" ref="M12:M25" si="1">J12+K12</f>
        <v>20</v>
      </c>
      <c r="N12" s="203">
        <f t="shared" ref="N12:N25" si="2">K12*O12</f>
        <v>300</v>
      </c>
      <c r="O12" s="203">
        <v>15</v>
      </c>
      <c r="P12" s="203">
        <f t="shared" ref="P12:P25" si="3">K12*Q12</f>
        <v>320</v>
      </c>
      <c r="Q12" s="203">
        <v>16</v>
      </c>
      <c r="R12" s="204">
        <v>3548453</v>
      </c>
      <c r="S12" s="204">
        <v>98420866</v>
      </c>
      <c r="T12" s="205">
        <v>13</v>
      </c>
      <c r="U12" s="206"/>
    </row>
    <row r="13" spans="1:21" s="178" customFormat="1" ht="18" customHeight="1" x14ac:dyDescent="0.3">
      <c r="A13" s="196">
        <v>2</v>
      </c>
      <c r="B13" s="207"/>
      <c r="C13" s="198"/>
      <c r="D13" s="208" t="s">
        <v>287</v>
      </c>
      <c r="E13" s="209">
        <v>841</v>
      </c>
      <c r="F13" s="210"/>
      <c r="G13" s="132">
        <v>1</v>
      </c>
      <c r="H13" s="211"/>
      <c r="I13" s="132">
        <f t="shared" si="0"/>
        <v>842</v>
      </c>
      <c r="J13" s="212">
        <v>50</v>
      </c>
      <c r="K13" s="209">
        <v>792</v>
      </c>
      <c r="L13" s="133"/>
      <c r="M13" s="133">
        <f t="shared" si="1"/>
        <v>842</v>
      </c>
      <c r="N13" s="212">
        <f t="shared" si="2"/>
        <v>11880</v>
      </c>
      <c r="O13" s="212">
        <v>15</v>
      </c>
      <c r="P13" s="212">
        <f t="shared" si="3"/>
        <v>12672</v>
      </c>
      <c r="Q13" s="212">
        <v>16</v>
      </c>
      <c r="R13" s="213">
        <v>3533865</v>
      </c>
      <c r="S13" s="213">
        <v>98445875</v>
      </c>
      <c r="T13" s="214">
        <v>320</v>
      </c>
      <c r="U13" s="215"/>
    </row>
    <row r="14" spans="1:21" s="178" customFormat="1" ht="18" customHeight="1" x14ac:dyDescent="0.3">
      <c r="A14" s="196">
        <v>3</v>
      </c>
      <c r="B14" s="207"/>
      <c r="C14" s="198"/>
      <c r="D14" s="208" t="s">
        <v>288</v>
      </c>
      <c r="E14" s="209">
        <v>20</v>
      </c>
      <c r="F14" s="210"/>
      <c r="G14" s="132">
        <v>0</v>
      </c>
      <c r="H14" s="211"/>
      <c r="I14" s="132">
        <f t="shared" si="0"/>
        <v>20</v>
      </c>
      <c r="J14" s="212">
        <v>0</v>
      </c>
      <c r="K14" s="209">
        <v>20</v>
      </c>
      <c r="L14" s="133"/>
      <c r="M14" s="133">
        <f t="shared" si="1"/>
        <v>20</v>
      </c>
      <c r="N14" s="212">
        <f t="shared" si="2"/>
        <v>280</v>
      </c>
      <c r="O14" s="212">
        <v>14</v>
      </c>
      <c r="P14" s="212">
        <f t="shared" si="3"/>
        <v>300</v>
      </c>
      <c r="Q14" s="212">
        <v>15</v>
      </c>
      <c r="R14" s="213">
        <v>3590446</v>
      </c>
      <c r="S14" s="213">
        <v>98430623</v>
      </c>
      <c r="T14" s="214">
        <v>10</v>
      </c>
      <c r="U14" s="215"/>
    </row>
    <row r="15" spans="1:21" s="178" customFormat="1" ht="18" customHeight="1" x14ac:dyDescent="0.3">
      <c r="A15" s="196">
        <v>4</v>
      </c>
      <c r="B15" s="207"/>
      <c r="C15" s="198"/>
      <c r="D15" s="208" t="s">
        <v>289</v>
      </c>
      <c r="E15" s="209">
        <v>263</v>
      </c>
      <c r="F15" s="210"/>
      <c r="G15" s="132">
        <v>7</v>
      </c>
      <c r="H15" s="211"/>
      <c r="I15" s="132">
        <f t="shared" si="0"/>
        <v>270</v>
      </c>
      <c r="J15" s="212">
        <v>20</v>
      </c>
      <c r="K15" s="209">
        <v>250</v>
      </c>
      <c r="L15" s="133"/>
      <c r="M15" s="133">
        <f t="shared" si="1"/>
        <v>270</v>
      </c>
      <c r="N15" s="212">
        <f t="shared" si="2"/>
        <v>4000</v>
      </c>
      <c r="O15" s="212">
        <v>16</v>
      </c>
      <c r="P15" s="212">
        <f t="shared" si="3"/>
        <v>4250</v>
      </c>
      <c r="Q15" s="212">
        <v>17</v>
      </c>
      <c r="R15" s="213">
        <v>3648038</v>
      </c>
      <c r="S15" s="213">
        <v>98391782</v>
      </c>
      <c r="T15" s="214">
        <v>130</v>
      </c>
      <c r="U15" s="215"/>
    </row>
    <row r="16" spans="1:21" s="178" customFormat="1" ht="18" customHeight="1" x14ac:dyDescent="0.3">
      <c r="A16" s="196">
        <v>5</v>
      </c>
      <c r="B16" s="207"/>
      <c r="C16" s="198"/>
      <c r="D16" s="208" t="s">
        <v>290</v>
      </c>
      <c r="E16" s="209">
        <v>65</v>
      </c>
      <c r="F16" s="210"/>
      <c r="G16" s="132">
        <v>0</v>
      </c>
      <c r="H16" s="211"/>
      <c r="I16" s="132">
        <f t="shared" si="0"/>
        <v>65</v>
      </c>
      <c r="J16" s="212">
        <v>7</v>
      </c>
      <c r="K16" s="209">
        <v>58</v>
      </c>
      <c r="L16" s="133"/>
      <c r="M16" s="133">
        <f t="shared" si="1"/>
        <v>65</v>
      </c>
      <c r="N16" s="212">
        <f t="shared" si="2"/>
        <v>928</v>
      </c>
      <c r="O16" s="212">
        <v>16</v>
      </c>
      <c r="P16" s="212">
        <f t="shared" si="3"/>
        <v>986</v>
      </c>
      <c r="Q16" s="212">
        <v>17</v>
      </c>
      <c r="R16" s="213">
        <v>3643147</v>
      </c>
      <c r="S16" s="213">
        <v>98419197</v>
      </c>
      <c r="T16" s="214">
        <v>29</v>
      </c>
      <c r="U16" s="215"/>
    </row>
    <row r="17" spans="1:21" s="178" customFormat="1" ht="18" customHeight="1" x14ac:dyDescent="0.3">
      <c r="A17" s="196">
        <v>6</v>
      </c>
      <c r="B17" s="207"/>
      <c r="C17" s="198"/>
      <c r="D17" s="208" t="s">
        <v>291</v>
      </c>
      <c r="E17" s="209">
        <v>865</v>
      </c>
      <c r="F17" s="210"/>
      <c r="G17" s="132">
        <v>35</v>
      </c>
      <c r="H17" s="211"/>
      <c r="I17" s="132">
        <f t="shared" si="0"/>
        <v>900</v>
      </c>
      <c r="J17" s="212">
        <v>200</v>
      </c>
      <c r="K17" s="209">
        <v>700</v>
      </c>
      <c r="L17" s="133"/>
      <c r="M17" s="133">
        <f t="shared" si="1"/>
        <v>900</v>
      </c>
      <c r="N17" s="212">
        <f t="shared" si="2"/>
        <v>10500</v>
      </c>
      <c r="O17" s="212">
        <v>15</v>
      </c>
      <c r="P17" s="212">
        <f t="shared" si="3"/>
        <v>11200</v>
      </c>
      <c r="Q17" s="212">
        <v>16</v>
      </c>
      <c r="R17" s="213">
        <v>3623785</v>
      </c>
      <c r="S17" s="213">
        <v>98334048</v>
      </c>
      <c r="T17" s="214">
        <v>486</v>
      </c>
      <c r="U17" s="216"/>
    </row>
    <row r="18" spans="1:21" s="178" customFormat="1" ht="18" customHeight="1" x14ac:dyDescent="0.3">
      <c r="A18" s="196">
        <v>7</v>
      </c>
      <c r="B18" s="207"/>
      <c r="C18" s="198"/>
      <c r="D18" s="208" t="s">
        <v>292</v>
      </c>
      <c r="E18" s="209">
        <v>842</v>
      </c>
      <c r="F18" s="210"/>
      <c r="G18" s="132">
        <v>0</v>
      </c>
      <c r="H18" s="211"/>
      <c r="I18" s="132">
        <f t="shared" si="0"/>
        <v>842</v>
      </c>
      <c r="J18" s="212">
        <v>98</v>
      </c>
      <c r="K18" s="209">
        <v>744</v>
      </c>
      <c r="L18" s="133"/>
      <c r="M18" s="133">
        <f t="shared" si="1"/>
        <v>842</v>
      </c>
      <c r="N18" s="212">
        <f t="shared" si="2"/>
        <v>11160</v>
      </c>
      <c r="O18" s="212">
        <v>15</v>
      </c>
      <c r="P18" s="212">
        <f t="shared" si="3"/>
        <v>11904</v>
      </c>
      <c r="Q18" s="212">
        <v>16</v>
      </c>
      <c r="R18" s="213">
        <v>3566183</v>
      </c>
      <c r="S18" s="213">
        <v>98403230</v>
      </c>
      <c r="T18" s="214">
        <v>423</v>
      </c>
      <c r="U18" s="216"/>
    </row>
    <row r="19" spans="1:21" s="178" customFormat="1" ht="18" customHeight="1" x14ac:dyDescent="0.3">
      <c r="A19" s="196">
        <v>8</v>
      </c>
      <c r="B19" s="207"/>
      <c r="C19" s="198"/>
      <c r="D19" s="208" t="s">
        <v>293</v>
      </c>
      <c r="E19" s="209">
        <v>400</v>
      </c>
      <c r="F19" s="210"/>
      <c r="G19" s="132">
        <v>0</v>
      </c>
      <c r="H19" s="211"/>
      <c r="I19" s="132">
        <f t="shared" si="0"/>
        <v>400</v>
      </c>
      <c r="J19" s="212">
        <v>60</v>
      </c>
      <c r="K19" s="209">
        <v>340</v>
      </c>
      <c r="L19" s="133"/>
      <c r="M19" s="133">
        <f t="shared" si="1"/>
        <v>400</v>
      </c>
      <c r="N19" s="212">
        <f t="shared" si="2"/>
        <v>5440</v>
      </c>
      <c r="O19" s="212">
        <v>16</v>
      </c>
      <c r="P19" s="212">
        <f t="shared" si="3"/>
        <v>5780</v>
      </c>
      <c r="Q19" s="212">
        <v>17</v>
      </c>
      <c r="R19" s="213">
        <v>3566588</v>
      </c>
      <c r="S19" s="213">
        <v>98372044</v>
      </c>
      <c r="T19" s="214">
        <v>189</v>
      </c>
      <c r="U19" s="216"/>
    </row>
    <row r="20" spans="1:21" s="178" customFormat="1" ht="18" customHeight="1" x14ac:dyDescent="0.3">
      <c r="A20" s="196">
        <v>9</v>
      </c>
      <c r="B20" s="207"/>
      <c r="C20" s="198"/>
      <c r="D20" s="208" t="s">
        <v>294</v>
      </c>
      <c r="E20" s="209">
        <v>385</v>
      </c>
      <c r="F20" s="210"/>
      <c r="G20" s="132">
        <v>2</v>
      </c>
      <c r="H20" s="211"/>
      <c r="I20" s="132">
        <f t="shared" si="0"/>
        <v>387</v>
      </c>
      <c r="J20" s="212">
        <v>70</v>
      </c>
      <c r="K20" s="209">
        <v>318</v>
      </c>
      <c r="L20" s="133"/>
      <c r="M20" s="133">
        <f t="shared" si="1"/>
        <v>388</v>
      </c>
      <c r="N20" s="212">
        <f t="shared" si="2"/>
        <v>4770</v>
      </c>
      <c r="O20" s="212">
        <v>15</v>
      </c>
      <c r="P20" s="212">
        <f t="shared" si="3"/>
        <v>4770</v>
      </c>
      <c r="Q20" s="212">
        <v>15</v>
      </c>
      <c r="R20" s="213">
        <v>3598103</v>
      </c>
      <c r="S20" s="213">
        <v>98385195</v>
      </c>
      <c r="T20" s="214">
        <v>145</v>
      </c>
      <c r="U20" s="216"/>
    </row>
    <row r="21" spans="1:21" s="178" customFormat="1" ht="18" customHeight="1" x14ac:dyDescent="0.3">
      <c r="A21" s="196">
        <v>10</v>
      </c>
      <c r="B21" s="207"/>
      <c r="C21" s="198"/>
      <c r="D21" s="208" t="s">
        <v>295</v>
      </c>
      <c r="E21" s="209">
        <v>69</v>
      </c>
      <c r="F21" s="210"/>
      <c r="G21" s="132">
        <v>1</v>
      </c>
      <c r="H21" s="211"/>
      <c r="I21" s="132">
        <f t="shared" si="0"/>
        <v>70</v>
      </c>
      <c r="J21" s="212">
        <v>10</v>
      </c>
      <c r="K21" s="209">
        <v>60</v>
      </c>
      <c r="L21" s="133"/>
      <c r="M21" s="133">
        <f t="shared" si="1"/>
        <v>70</v>
      </c>
      <c r="N21" s="212">
        <f t="shared" si="2"/>
        <v>960</v>
      </c>
      <c r="O21" s="212">
        <v>16</v>
      </c>
      <c r="P21" s="212">
        <f t="shared" si="3"/>
        <v>960</v>
      </c>
      <c r="Q21" s="212">
        <v>16</v>
      </c>
      <c r="R21" s="213">
        <v>3684685</v>
      </c>
      <c r="S21" s="213">
        <v>98409560</v>
      </c>
      <c r="T21" s="214">
        <v>34</v>
      </c>
      <c r="U21" s="216"/>
    </row>
    <row r="22" spans="1:21" s="178" customFormat="1" ht="18" customHeight="1" x14ac:dyDescent="0.3">
      <c r="A22" s="196">
        <v>11</v>
      </c>
      <c r="B22" s="207"/>
      <c r="C22" s="198"/>
      <c r="D22" s="208" t="s">
        <v>296</v>
      </c>
      <c r="E22" s="209">
        <v>727</v>
      </c>
      <c r="F22" s="210"/>
      <c r="G22" s="132">
        <v>0</v>
      </c>
      <c r="H22" s="211"/>
      <c r="I22" s="132">
        <f t="shared" si="0"/>
        <v>727</v>
      </c>
      <c r="J22" s="212">
        <v>60</v>
      </c>
      <c r="K22" s="209">
        <v>667</v>
      </c>
      <c r="L22" s="133"/>
      <c r="M22" s="133">
        <f t="shared" si="1"/>
        <v>727</v>
      </c>
      <c r="N22" s="212">
        <f t="shared" si="2"/>
        <v>10672</v>
      </c>
      <c r="O22" s="212">
        <v>16</v>
      </c>
      <c r="P22" s="212">
        <f t="shared" si="3"/>
        <v>10672</v>
      </c>
      <c r="Q22" s="212">
        <v>16</v>
      </c>
      <c r="R22" s="213">
        <v>3623619</v>
      </c>
      <c r="S22" s="213">
        <v>98397652</v>
      </c>
      <c r="T22" s="214">
        <v>298</v>
      </c>
      <c r="U22" s="215"/>
    </row>
    <row r="23" spans="1:21" s="178" customFormat="1" ht="18" customHeight="1" x14ac:dyDescent="0.3">
      <c r="A23" s="196">
        <v>12</v>
      </c>
      <c r="B23" s="207"/>
      <c r="C23" s="198"/>
      <c r="D23" s="208" t="s">
        <v>297</v>
      </c>
      <c r="E23" s="209">
        <v>594</v>
      </c>
      <c r="F23" s="210"/>
      <c r="G23" s="132">
        <v>5</v>
      </c>
      <c r="H23" s="211"/>
      <c r="I23" s="132">
        <f t="shared" si="0"/>
        <v>599</v>
      </c>
      <c r="J23" s="212">
        <v>150</v>
      </c>
      <c r="K23" s="209">
        <v>454</v>
      </c>
      <c r="L23" s="133"/>
      <c r="M23" s="133">
        <f t="shared" si="1"/>
        <v>604</v>
      </c>
      <c r="N23" s="212">
        <f t="shared" si="2"/>
        <v>7264</v>
      </c>
      <c r="O23" s="212">
        <v>16</v>
      </c>
      <c r="P23" s="212">
        <f t="shared" si="3"/>
        <v>7718</v>
      </c>
      <c r="Q23" s="212">
        <v>17</v>
      </c>
      <c r="R23" s="213">
        <v>3661426</v>
      </c>
      <c r="S23" s="213">
        <v>98382080</v>
      </c>
      <c r="T23" s="214">
        <v>298</v>
      </c>
      <c r="U23" s="215"/>
    </row>
    <row r="24" spans="1:21" s="178" customFormat="1" ht="18" customHeight="1" x14ac:dyDescent="0.3">
      <c r="A24" s="196">
        <v>13</v>
      </c>
      <c r="B24" s="207"/>
      <c r="C24" s="198"/>
      <c r="D24" s="208" t="s">
        <v>298</v>
      </c>
      <c r="E24" s="209">
        <v>200</v>
      </c>
      <c r="F24" s="210"/>
      <c r="G24" s="132">
        <v>0</v>
      </c>
      <c r="H24" s="211"/>
      <c r="I24" s="132">
        <f t="shared" si="0"/>
        <v>200</v>
      </c>
      <c r="J24" s="212">
        <v>36</v>
      </c>
      <c r="K24" s="209">
        <v>164</v>
      </c>
      <c r="L24" s="133"/>
      <c r="M24" s="133">
        <f t="shared" si="1"/>
        <v>200</v>
      </c>
      <c r="N24" s="212">
        <f t="shared" si="2"/>
        <v>2624</v>
      </c>
      <c r="O24" s="212">
        <v>16</v>
      </c>
      <c r="P24" s="212">
        <f t="shared" si="3"/>
        <v>2788</v>
      </c>
      <c r="Q24" s="212">
        <v>17</v>
      </c>
      <c r="R24" s="213">
        <v>3620021</v>
      </c>
      <c r="S24" s="213">
        <v>98428830</v>
      </c>
      <c r="T24" s="214">
        <v>96</v>
      </c>
      <c r="U24" s="215"/>
    </row>
    <row r="25" spans="1:21" s="178" customFormat="1" ht="18" customHeight="1" x14ac:dyDescent="0.3">
      <c r="A25" s="196">
        <v>14</v>
      </c>
      <c r="B25" s="217"/>
      <c r="C25" s="198"/>
      <c r="D25" s="218" t="s">
        <v>299</v>
      </c>
      <c r="E25" s="219">
        <v>390</v>
      </c>
      <c r="F25" s="220"/>
      <c r="G25" s="145">
        <v>0</v>
      </c>
      <c r="H25" s="221"/>
      <c r="I25" s="145">
        <f t="shared" si="0"/>
        <v>390</v>
      </c>
      <c r="J25" s="222">
        <v>25</v>
      </c>
      <c r="K25" s="219">
        <v>365</v>
      </c>
      <c r="L25" s="146"/>
      <c r="M25" s="146">
        <f t="shared" si="1"/>
        <v>390</v>
      </c>
      <c r="N25" s="222">
        <f t="shared" si="2"/>
        <v>5840</v>
      </c>
      <c r="O25" s="222">
        <v>16</v>
      </c>
      <c r="P25" s="222">
        <f t="shared" si="3"/>
        <v>6205</v>
      </c>
      <c r="Q25" s="222">
        <v>17</v>
      </c>
      <c r="R25" s="223">
        <v>3582744</v>
      </c>
      <c r="S25" s="223">
        <v>98429673</v>
      </c>
      <c r="T25" s="224">
        <v>124</v>
      </c>
      <c r="U25" s="225"/>
    </row>
    <row r="26" spans="1:21" s="178" customFormat="1" ht="18" customHeight="1" x14ac:dyDescent="0.3">
      <c r="A26" s="226"/>
      <c r="B26" s="319" t="s">
        <v>229</v>
      </c>
      <c r="C26" s="320"/>
      <c r="D26" s="321"/>
      <c r="E26" s="66">
        <f t="shared" ref="E26:N26" si="4">SUM(E12:E25)</f>
        <v>5681</v>
      </c>
      <c r="F26" s="227">
        <f>SUM(F12:F25)</f>
        <v>0</v>
      </c>
      <c r="G26" s="66">
        <f t="shared" si="4"/>
        <v>51</v>
      </c>
      <c r="H26" s="228">
        <f>SUM(H12:H25)</f>
        <v>0</v>
      </c>
      <c r="I26" s="228">
        <f t="shared" si="4"/>
        <v>5732</v>
      </c>
      <c r="J26" s="228">
        <f t="shared" si="4"/>
        <v>786</v>
      </c>
      <c r="K26" s="228">
        <f t="shared" si="4"/>
        <v>4952</v>
      </c>
      <c r="L26" s="228">
        <f t="shared" si="4"/>
        <v>0</v>
      </c>
      <c r="M26" s="228">
        <f t="shared" si="4"/>
        <v>5738</v>
      </c>
      <c r="N26" s="228">
        <f t="shared" si="4"/>
        <v>76618</v>
      </c>
      <c r="O26" s="228"/>
      <c r="P26" s="228">
        <f>SUM(P12:P25)</f>
        <v>80525</v>
      </c>
      <c r="Q26" s="228"/>
      <c r="R26" s="229"/>
      <c r="S26" s="230"/>
      <c r="T26" s="231">
        <f>SUM(T12:T25)</f>
        <v>2595</v>
      </c>
      <c r="U26" s="232"/>
    </row>
  </sheetData>
  <mergeCells count="12">
    <mergeCell ref="B26:D26"/>
    <mergeCell ref="A7:A9"/>
    <mergeCell ref="B7:B9"/>
    <mergeCell ref="D7:D9"/>
    <mergeCell ref="E7:I8"/>
    <mergeCell ref="P7:Q8"/>
    <mergeCell ref="R7:S8"/>
    <mergeCell ref="T7:T9"/>
    <mergeCell ref="U7:U9"/>
    <mergeCell ref="B11:C11"/>
    <mergeCell ref="J7:M8"/>
    <mergeCell ref="N7:O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6" workbookViewId="0">
      <selection sqref="A1:XFD29"/>
    </sheetView>
  </sheetViews>
  <sheetFormatPr defaultRowHeight="14.4" x14ac:dyDescent="0.3"/>
  <cols>
    <col min="2" max="2" width="12.88671875" bestFit="1" customWidth="1"/>
    <col min="3" max="3" width="1.6640625" bestFit="1" customWidth="1"/>
    <col min="4" max="4" width="14.44140625" bestFit="1" customWidth="1"/>
  </cols>
  <sheetData>
    <row r="1" spans="1:21" s="1" customFormat="1" ht="15.6" x14ac:dyDescent="0.3">
      <c r="B1" s="4" t="s">
        <v>0</v>
      </c>
      <c r="C1" s="4" t="s">
        <v>1</v>
      </c>
      <c r="D1" s="5" t="s">
        <v>2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3"/>
    </row>
    <row r="2" spans="1:21" s="1" customFormat="1" ht="15.6" x14ac:dyDescent="0.3">
      <c r="B2" s="4" t="s">
        <v>3</v>
      </c>
      <c r="C2" s="4" t="s">
        <v>1</v>
      </c>
      <c r="D2" s="5" t="s">
        <v>300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3"/>
    </row>
    <row r="3" spans="1:21" s="1" customFormat="1" ht="15.6" x14ac:dyDescent="0.3">
      <c r="B3" s="4" t="s">
        <v>5</v>
      </c>
      <c r="C3" s="4" t="s">
        <v>1</v>
      </c>
      <c r="D3" s="7" t="s">
        <v>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</row>
    <row r="4" spans="1:21" s="1" customFormat="1" ht="15.6" x14ac:dyDescent="0.3">
      <c r="B4" s="4" t="s">
        <v>7</v>
      </c>
      <c r="C4" s="4" t="s">
        <v>1</v>
      </c>
      <c r="D4" s="9" t="s">
        <v>8</v>
      </c>
      <c r="E4" s="10"/>
      <c r="F4" s="10"/>
      <c r="G4" s="10"/>
      <c r="H4" s="10"/>
      <c r="I4" s="10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</row>
    <row r="5" spans="1:21" s="1" customFormat="1" ht="16.5" customHeight="1" x14ac:dyDescent="0.3">
      <c r="B5" s="4" t="s">
        <v>9</v>
      </c>
      <c r="C5" s="4" t="s">
        <v>1</v>
      </c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"/>
    </row>
    <row r="6" spans="1:21" s="1" customFormat="1" ht="16.5" customHeight="1" x14ac:dyDescent="0.3"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</row>
    <row r="7" spans="1:21" s="1" customFormat="1" ht="16.5" customHeight="1" x14ac:dyDescent="0.3">
      <c r="A7" s="297" t="s">
        <v>10</v>
      </c>
      <c r="B7" s="300" t="s">
        <v>3</v>
      </c>
      <c r="C7" s="11"/>
      <c r="D7" s="303" t="s">
        <v>11</v>
      </c>
      <c r="E7" s="300" t="s">
        <v>12</v>
      </c>
      <c r="F7" s="306"/>
      <c r="G7" s="306"/>
      <c r="H7" s="306"/>
      <c r="I7" s="307"/>
      <c r="J7" s="284" t="s">
        <v>13</v>
      </c>
      <c r="K7" s="310"/>
      <c r="L7" s="310"/>
      <c r="M7" s="311"/>
      <c r="N7" s="284" t="s">
        <v>14</v>
      </c>
      <c r="O7" s="285"/>
      <c r="P7" s="284" t="s">
        <v>15</v>
      </c>
      <c r="Q7" s="285"/>
      <c r="R7" s="284" t="s">
        <v>16</v>
      </c>
      <c r="S7" s="285"/>
      <c r="T7" s="288" t="s">
        <v>17</v>
      </c>
      <c r="U7" s="291" t="s">
        <v>18</v>
      </c>
    </row>
    <row r="8" spans="1:21" s="1" customFormat="1" ht="16.5" customHeight="1" x14ac:dyDescent="0.3">
      <c r="A8" s="298"/>
      <c r="B8" s="301"/>
      <c r="C8" s="12"/>
      <c r="D8" s="304"/>
      <c r="E8" s="302"/>
      <c r="F8" s="308"/>
      <c r="G8" s="308"/>
      <c r="H8" s="308"/>
      <c r="I8" s="309"/>
      <c r="J8" s="312"/>
      <c r="K8" s="313"/>
      <c r="L8" s="313"/>
      <c r="M8" s="314"/>
      <c r="N8" s="286"/>
      <c r="O8" s="287"/>
      <c r="P8" s="286"/>
      <c r="Q8" s="287"/>
      <c r="R8" s="286"/>
      <c r="S8" s="287"/>
      <c r="T8" s="289"/>
      <c r="U8" s="292"/>
    </row>
    <row r="9" spans="1:21" s="1" customFormat="1" ht="16.5" customHeight="1" x14ac:dyDescent="0.3">
      <c r="A9" s="299"/>
      <c r="B9" s="302"/>
      <c r="C9" s="13"/>
      <c r="D9" s="305"/>
      <c r="E9" s="14" t="s">
        <v>19</v>
      </c>
      <c r="F9" s="14" t="s">
        <v>20</v>
      </c>
      <c r="G9" s="14" t="s">
        <v>21</v>
      </c>
      <c r="H9" s="14" t="s">
        <v>22</v>
      </c>
      <c r="I9" s="14" t="s">
        <v>23</v>
      </c>
      <c r="J9" s="15" t="s">
        <v>24</v>
      </c>
      <c r="K9" s="15" t="s">
        <v>25</v>
      </c>
      <c r="L9" s="16" t="s">
        <v>26</v>
      </c>
      <c r="M9" s="15" t="s">
        <v>23</v>
      </c>
      <c r="N9" s="15" t="s">
        <v>27</v>
      </c>
      <c r="O9" s="17" t="s">
        <v>28</v>
      </c>
      <c r="P9" s="15" t="s">
        <v>27</v>
      </c>
      <c r="Q9" s="18" t="s">
        <v>28</v>
      </c>
      <c r="R9" s="15" t="s">
        <v>29</v>
      </c>
      <c r="S9" s="17" t="s">
        <v>30</v>
      </c>
      <c r="T9" s="290"/>
      <c r="U9" s="293"/>
    </row>
    <row r="10" spans="1:21" s="1" customFormat="1" x14ac:dyDescent="0.3">
      <c r="A10" s="19">
        <v>1</v>
      </c>
      <c r="B10" s="20" t="s">
        <v>31</v>
      </c>
      <c r="C10" s="21"/>
      <c r="D10" s="22" t="s">
        <v>32</v>
      </c>
      <c r="E10" s="22">
        <v>4</v>
      </c>
      <c r="F10" s="22">
        <v>5</v>
      </c>
      <c r="G10" s="22">
        <v>6</v>
      </c>
      <c r="H10" s="22">
        <v>7</v>
      </c>
      <c r="I10" s="22">
        <v>8</v>
      </c>
      <c r="J10" s="23">
        <v>9</v>
      </c>
      <c r="K10" s="23">
        <v>10</v>
      </c>
      <c r="L10" s="23">
        <v>11</v>
      </c>
      <c r="M10" s="23">
        <v>12</v>
      </c>
      <c r="N10" s="23">
        <v>13</v>
      </c>
      <c r="O10" s="23">
        <v>14</v>
      </c>
      <c r="P10" s="23">
        <v>15</v>
      </c>
      <c r="Q10" s="23">
        <v>16</v>
      </c>
      <c r="R10" s="23">
        <v>17</v>
      </c>
      <c r="S10" s="23">
        <v>18</v>
      </c>
      <c r="T10" s="24">
        <v>19</v>
      </c>
      <c r="U10" s="25">
        <v>20</v>
      </c>
    </row>
    <row r="11" spans="1:21" s="1" customFormat="1" ht="12.75" customHeight="1" x14ac:dyDescent="0.3">
      <c r="A11" s="26">
        <v>1</v>
      </c>
      <c r="B11" s="27" t="s">
        <v>301</v>
      </c>
      <c r="C11" s="28"/>
      <c r="D11" s="29"/>
      <c r="E11" s="30"/>
      <c r="F11" s="30"/>
      <c r="G11" s="30"/>
      <c r="H11" s="30"/>
      <c r="I11" s="30"/>
      <c r="J11" s="31"/>
      <c r="K11" s="31"/>
      <c r="L11" s="31"/>
      <c r="M11" s="31"/>
      <c r="N11" s="32"/>
      <c r="O11" s="32"/>
      <c r="P11" s="33"/>
      <c r="Q11" s="33"/>
      <c r="R11" s="34"/>
      <c r="S11" s="34"/>
      <c r="T11" s="35"/>
      <c r="U11" s="36"/>
    </row>
    <row r="12" spans="1:21" s="1" customFormat="1" ht="18" customHeight="1" x14ac:dyDescent="0.3">
      <c r="A12" s="37">
        <v>1</v>
      </c>
      <c r="B12" s="38"/>
      <c r="C12" s="39"/>
      <c r="D12" s="40" t="s">
        <v>302</v>
      </c>
      <c r="E12" s="41">
        <v>86</v>
      </c>
      <c r="F12" s="41"/>
      <c r="G12" s="41"/>
      <c r="H12" s="41"/>
      <c r="I12" s="41">
        <v>86</v>
      </c>
      <c r="J12" s="43">
        <v>16</v>
      </c>
      <c r="K12" s="41">
        <v>70</v>
      </c>
      <c r="L12" s="43"/>
      <c r="M12" s="41">
        <f>SUM(J12+K12)</f>
        <v>86</v>
      </c>
      <c r="N12" s="42">
        <f>SUM(O12*K12)</f>
        <v>1050</v>
      </c>
      <c r="O12" s="43">
        <v>15</v>
      </c>
      <c r="P12" s="43">
        <f>SUM(Q12*K12)</f>
        <v>1190</v>
      </c>
      <c r="Q12" s="43">
        <v>17</v>
      </c>
      <c r="R12" s="44"/>
      <c r="S12" s="44"/>
      <c r="T12" s="45">
        <v>30</v>
      </c>
      <c r="U12" s="44"/>
    </row>
    <row r="13" spans="1:21" s="1" customFormat="1" ht="18" customHeight="1" x14ac:dyDescent="0.3">
      <c r="A13" s="37">
        <v>2</v>
      </c>
      <c r="B13" s="46"/>
      <c r="C13" s="47"/>
      <c r="D13" s="48" t="s">
        <v>303</v>
      </c>
      <c r="E13" s="49">
        <v>66</v>
      </c>
      <c r="F13" s="49"/>
      <c r="G13" s="49"/>
      <c r="H13" s="49"/>
      <c r="I13" s="49">
        <v>66</v>
      </c>
      <c r="J13" s="51">
        <v>0</v>
      </c>
      <c r="K13" s="49">
        <v>66</v>
      </c>
      <c r="L13" s="51"/>
      <c r="M13" s="49">
        <f t="shared" ref="M13:M28" si="0">SUM(J13+K13)</f>
        <v>66</v>
      </c>
      <c r="N13" s="50">
        <f t="shared" ref="N13:N28" si="1">SUM(O13*K13)</f>
        <v>990</v>
      </c>
      <c r="O13" s="51">
        <v>15</v>
      </c>
      <c r="P13" s="51">
        <f t="shared" ref="P13:P28" si="2">SUM(Q13*K13)</f>
        <v>1122</v>
      </c>
      <c r="Q13" s="51">
        <v>17</v>
      </c>
      <c r="R13" s="52"/>
      <c r="S13" s="52"/>
      <c r="T13" s="53">
        <v>35</v>
      </c>
      <c r="U13" s="52"/>
    </row>
    <row r="14" spans="1:21" s="1" customFormat="1" ht="18" customHeight="1" x14ac:dyDescent="0.3">
      <c r="A14" s="37">
        <v>3</v>
      </c>
      <c r="B14" s="46"/>
      <c r="C14" s="47"/>
      <c r="D14" s="48" t="s">
        <v>304</v>
      </c>
      <c r="E14" s="49">
        <v>81</v>
      </c>
      <c r="F14" s="49"/>
      <c r="G14" s="49"/>
      <c r="H14" s="49"/>
      <c r="I14" s="49">
        <v>81</v>
      </c>
      <c r="J14" s="51">
        <v>0</v>
      </c>
      <c r="K14" s="49">
        <v>81</v>
      </c>
      <c r="L14" s="51"/>
      <c r="M14" s="49">
        <f t="shared" si="0"/>
        <v>81</v>
      </c>
      <c r="N14" s="50">
        <f t="shared" si="1"/>
        <v>1296</v>
      </c>
      <c r="O14" s="51">
        <v>16</v>
      </c>
      <c r="P14" s="51">
        <f t="shared" si="2"/>
        <v>1296</v>
      </c>
      <c r="Q14" s="51">
        <v>16</v>
      </c>
      <c r="R14" s="52"/>
      <c r="S14" s="52"/>
      <c r="T14" s="53">
        <v>45</v>
      </c>
      <c r="U14" s="52"/>
    </row>
    <row r="15" spans="1:21" s="1" customFormat="1" ht="18" customHeight="1" x14ac:dyDescent="0.3">
      <c r="A15" s="37">
        <v>4</v>
      </c>
      <c r="B15" s="46"/>
      <c r="C15" s="47"/>
      <c r="D15" s="48" t="s">
        <v>305</v>
      </c>
      <c r="E15" s="49">
        <v>0</v>
      </c>
      <c r="F15" s="49"/>
      <c r="G15" s="49"/>
      <c r="H15" s="49"/>
      <c r="I15" s="49">
        <v>0</v>
      </c>
      <c r="J15" s="51">
        <v>0</v>
      </c>
      <c r="K15" s="49">
        <v>0</v>
      </c>
      <c r="L15" s="51"/>
      <c r="M15" s="49">
        <f t="shared" si="0"/>
        <v>0</v>
      </c>
      <c r="N15" s="50">
        <f t="shared" si="1"/>
        <v>0</v>
      </c>
      <c r="O15" s="51">
        <v>0</v>
      </c>
      <c r="P15" s="51">
        <f t="shared" si="2"/>
        <v>0</v>
      </c>
      <c r="Q15" s="51">
        <v>0</v>
      </c>
      <c r="R15" s="52"/>
      <c r="S15" s="52"/>
      <c r="T15" s="53">
        <v>0</v>
      </c>
      <c r="U15" s="52"/>
    </row>
    <row r="16" spans="1:21" s="1" customFormat="1" ht="18" customHeight="1" x14ac:dyDescent="0.3">
      <c r="A16" s="37">
        <v>5</v>
      </c>
      <c r="B16" s="46"/>
      <c r="C16" s="47"/>
      <c r="D16" s="48" t="s">
        <v>306</v>
      </c>
      <c r="E16" s="49">
        <v>120</v>
      </c>
      <c r="F16" s="49"/>
      <c r="G16" s="49"/>
      <c r="H16" s="49"/>
      <c r="I16" s="49">
        <v>120</v>
      </c>
      <c r="J16" s="51">
        <v>38</v>
      </c>
      <c r="K16" s="49">
        <v>82</v>
      </c>
      <c r="L16" s="51"/>
      <c r="M16" s="49">
        <f t="shared" si="0"/>
        <v>120</v>
      </c>
      <c r="N16" s="50">
        <f t="shared" si="1"/>
        <v>1312</v>
      </c>
      <c r="O16" s="51">
        <v>16</v>
      </c>
      <c r="P16" s="51">
        <f t="shared" si="2"/>
        <v>1312</v>
      </c>
      <c r="Q16" s="51">
        <v>16</v>
      </c>
      <c r="R16" s="52"/>
      <c r="S16" s="52"/>
      <c r="T16" s="53">
        <v>48</v>
      </c>
      <c r="U16" s="52"/>
    </row>
    <row r="17" spans="1:21" s="1" customFormat="1" ht="18" customHeight="1" x14ac:dyDescent="0.3">
      <c r="A17" s="37">
        <v>6</v>
      </c>
      <c r="B17" s="46"/>
      <c r="C17" s="47"/>
      <c r="D17" s="48" t="s">
        <v>307</v>
      </c>
      <c r="E17" s="49">
        <v>97</v>
      </c>
      <c r="F17" s="49"/>
      <c r="G17" s="49"/>
      <c r="H17" s="49"/>
      <c r="I17" s="49">
        <v>97</v>
      </c>
      <c r="J17" s="51">
        <v>0</v>
      </c>
      <c r="K17" s="49">
        <v>97</v>
      </c>
      <c r="L17" s="51"/>
      <c r="M17" s="49">
        <f t="shared" si="0"/>
        <v>97</v>
      </c>
      <c r="N17" s="50">
        <f t="shared" si="1"/>
        <v>1552</v>
      </c>
      <c r="O17" s="51">
        <v>16</v>
      </c>
      <c r="P17" s="51">
        <f t="shared" si="2"/>
        <v>1649</v>
      </c>
      <c r="Q17" s="51">
        <v>17</v>
      </c>
      <c r="R17" s="52"/>
      <c r="S17" s="52"/>
      <c r="T17" s="54">
        <v>46</v>
      </c>
      <c r="U17" s="55"/>
    </row>
    <row r="18" spans="1:21" s="1" customFormat="1" ht="18" customHeight="1" x14ac:dyDescent="0.3">
      <c r="A18" s="37">
        <v>7</v>
      </c>
      <c r="B18" s="46"/>
      <c r="C18" s="47"/>
      <c r="D18" s="48" t="s">
        <v>308</v>
      </c>
      <c r="E18" s="49">
        <v>0</v>
      </c>
      <c r="F18" s="49"/>
      <c r="G18" s="49"/>
      <c r="H18" s="49"/>
      <c r="I18" s="49">
        <v>0</v>
      </c>
      <c r="J18" s="51">
        <v>0</v>
      </c>
      <c r="K18" s="49">
        <v>0</v>
      </c>
      <c r="L18" s="51"/>
      <c r="M18" s="49">
        <f t="shared" si="0"/>
        <v>0</v>
      </c>
      <c r="N18" s="50">
        <f t="shared" si="1"/>
        <v>0</v>
      </c>
      <c r="O18" s="51">
        <v>0</v>
      </c>
      <c r="P18" s="51">
        <f t="shared" si="2"/>
        <v>0</v>
      </c>
      <c r="Q18" s="51">
        <v>0</v>
      </c>
      <c r="R18" s="52"/>
      <c r="S18" s="52"/>
      <c r="T18" s="54">
        <v>0</v>
      </c>
      <c r="U18" s="55"/>
    </row>
    <row r="19" spans="1:21" s="1" customFormat="1" ht="18" customHeight="1" x14ac:dyDescent="0.3">
      <c r="A19" s="37">
        <v>8</v>
      </c>
      <c r="B19" s="46"/>
      <c r="C19" s="47"/>
      <c r="D19" s="48" t="s">
        <v>309</v>
      </c>
      <c r="E19" s="49">
        <v>95</v>
      </c>
      <c r="F19" s="49"/>
      <c r="G19" s="49"/>
      <c r="H19" s="49"/>
      <c r="I19" s="49">
        <v>95</v>
      </c>
      <c r="J19" s="51">
        <v>0</v>
      </c>
      <c r="K19" s="49">
        <v>95</v>
      </c>
      <c r="L19" s="51"/>
      <c r="M19" s="49">
        <f t="shared" si="0"/>
        <v>95</v>
      </c>
      <c r="N19" s="50">
        <f t="shared" si="1"/>
        <v>1425</v>
      </c>
      <c r="O19" s="51">
        <v>15</v>
      </c>
      <c r="P19" s="51">
        <f t="shared" si="2"/>
        <v>1615</v>
      </c>
      <c r="Q19" s="51">
        <v>17</v>
      </c>
      <c r="R19" s="52"/>
      <c r="S19" s="52"/>
      <c r="T19" s="54">
        <v>45</v>
      </c>
      <c r="U19" s="55"/>
    </row>
    <row r="20" spans="1:21" s="1" customFormat="1" ht="18" customHeight="1" x14ac:dyDescent="0.3">
      <c r="A20" s="37">
        <v>9</v>
      </c>
      <c r="B20" s="46"/>
      <c r="C20" s="47"/>
      <c r="D20" s="48" t="s">
        <v>300</v>
      </c>
      <c r="E20" s="49">
        <v>112</v>
      </c>
      <c r="F20" s="49"/>
      <c r="G20" s="49"/>
      <c r="H20" s="49"/>
      <c r="I20" s="49">
        <v>112</v>
      </c>
      <c r="J20" s="51">
        <v>24</v>
      </c>
      <c r="K20" s="49">
        <v>88</v>
      </c>
      <c r="L20" s="51"/>
      <c r="M20" s="49">
        <f t="shared" si="0"/>
        <v>112</v>
      </c>
      <c r="N20" s="50">
        <f t="shared" si="1"/>
        <v>1408</v>
      </c>
      <c r="O20" s="51">
        <v>16</v>
      </c>
      <c r="P20" s="51">
        <f t="shared" si="2"/>
        <v>1496</v>
      </c>
      <c r="Q20" s="51">
        <v>17</v>
      </c>
      <c r="R20" s="52"/>
      <c r="S20" s="52"/>
      <c r="T20" s="54">
        <v>72</v>
      </c>
      <c r="U20" s="55"/>
    </row>
    <row r="21" spans="1:21" s="1" customFormat="1" ht="18" customHeight="1" x14ac:dyDescent="0.3">
      <c r="A21" s="37">
        <v>10</v>
      </c>
      <c r="B21" s="46"/>
      <c r="C21" s="47"/>
      <c r="D21" s="48" t="s">
        <v>310</v>
      </c>
      <c r="E21" s="49">
        <v>140</v>
      </c>
      <c r="F21" s="49"/>
      <c r="G21" s="49"/>
      <c r="H21" s="49"/>
      <c r="I21" s="49">
        <v>140</v>
      </c>
      <c r="J21" s="51">
        <v>0</v>
      </c>
      <c r="K21" s="49">
        <v>140</v>
      </c>
      <c r="L21" s="51"/>
      <c r="M21" s="49">
        <f t="shared" si="0"/>
        <v>140</v>
      </c>
      <c r="N21" s="50">
        <f t="shared" si="1"/>
        <v>2240</v>
      </c>
      <c r="O21" s="51">
        <v>16</v>
      </c>
      <c r="P21" s="51">
        <f t="shared" si="2"/>
        <v>2240</v>
      </c>
      <c r="Q21" s="51">
        <v>16</v>
      </c>
      <c r="R21" s="52"/>
      <c r="S21" s="52"/>
      <c r="T21" s="54">
        <v>57</v>
      </c>
      <c r="U21" s="55"/>
    </row>
    <row r="22" spans="1:21" s="1" customFormat="1" ht="18" customHeight="1" x14ac:dyDescent="0.3">
      <c r="A22" s="37">
        <v>11</v>
      </c>
      <c r="B22" s="46"/>
      <c r="C22" s="47"/>
      <c r="D22" s="48" t="s">
        <v>311</v>
      </c>
      <c r="E22" s="49">
        <v>62</v>
      </c>
      <c r="F22" s="49"/>
      <c r="G22" s="49"/>
      <c r="H22" s="49"/>
      <c r="I22" s="49">
        <v>62</v>
      </c>
      <c r="J22" s="51">
        <v>0</v>
      </c>
      <c r="K22" s="49">
        <v>62</v>
      </c>
      <c r="L22" s="51"/>
      <c r="M22" s="49">
        <f t="shared" si="0"/>
        <v>62</v>
      </c>
      <c r="N22" s="50">
        <f t="shared" si="1"/>
        <v>930</v>
      </c>
      <c r="O22" s="51">
        <v>15</v>
      </c>
      <c r="P22" s="51">
        <f t="shared" si="2"/>
        <v>992</v>
      </c>
      <c r="Q22" s="51">
        <v>16</v>
      </c>
      <c r="R22" s="52"/>
      <c r="S22" s="52"/>
      <c r="T22" s="53">
        <v>26</v>
      </c>
      <c r="U22" s="52"/>
    </row>
    <row r="23" spans="1:21" s="1" customFormat="1" ht="18" customHeight="1" x14ac:dyDescent="0.3">
      <c r="A23" s="37">
        <v>12</v>
      </c>
      <c r="B23" s="46"/>
      <c r="C23" s="47"/>
      <c r="D23" s="48" t="s">
        <v>312</v>
      </c>
      <c r="E23" s="49">
        <v>22</v>
      </c>
      <c r="F23" s="49"/>
      <c r="G23" s="49"/>
      <c r="H23" s="49"/>
      <c r="I23" s="49">
        <v>22</v>
      </c>
      <c r="J23" s="51">
        <v>0</v>
      </c>
      <c r="K23" s="49">
        <v>22</v>
      </c>
      <c r="L23" s="51"/>
      <c r="M23" s="49">
        <f t="shared" si="0"/>
        <v>22</v>
      </c>
      <c r="N23" s="50">
        <f t="shared" si="1"/>
        <v>330</v>
      </c>
      <c r="O23" s="51">
        <v>15</v>
      </c>
      <c r="P23" s="51">
        <f t="shared" si="2"/>
        <v>374</v>
      </c>
      <c r="Q23" s="51">
        <v>17</v>
      </c>
      <c r="R23" s="52"/>
      <c r="S23" s="52"/>
      <c r="T23" s="53">
        <v>10</v>
      </c>
      <c r="U23" s="52"/>
    </row>
    <row r="24" spans="1:21" s="1" customFormat="1" ht="18" customHeight="1" x14ac:dyDescent="0.3">
      <c r="A24" s="37">
        <v>13</v>
      </c>
      <c r="B24" s="46"/>
      <c r="C24" s="47"/>
      <c r="D24" s="48" t="s">
        <v>313</v>
      </c>
      <c r="E24" s="49">
        <v>20</v>
      </c>
      <c r="F24" s="49"/>
      <c r="G24" s="49"/>
      <c r="H24" s="49"/>
      <c r="I24" s="49">
        <v>20</v>
      </c>
      <c r="J24" s="51">
        <v>0</v>
      </c>
      <c r="K24" s="49">
        <v>20</v>
      </c>
      <c r="L24" s="51"/>
      <c r="M24" s="49">
        <f t="shared" si="0"/>
        <v>20</v>
      </c>
      <c r="N24" s="50">
        <f t="shared" si="1"/>
        <v>320</v>
      </c>
      <c r="O24" s="51">
        <v>16</v>
      </c>
      <c r="P24" s="51">
        <f t="shared" si="2"/>
        <v>340</v>
      </c>
      <c r="Q24" s="51">
        <v>17</v>
      </c>
      <c r="R24" s="52"/>
      <c r="S24" s="52"/>
      <c r="T24" s="53">
        <v>8</v>
      </c>
      <c r="U24" s="52"/>
    </row>
    <row r="25" spans="1:21" s="1" customFormat="1" ht="18" customHeight="1" x14ac:dyDescent="0.3">
      <c r="A25" s="37">
        <v>14</v>
      </c>
      <c r="B25" s="46"/>
      <c r="C25" s="47"/>
      <c r="D25" s="48" t="s">
        <v>314</v>
      </c>
      <c r="E25" s="49">
        <v>0</v>
      </c>
      <c r="F25" s="49"/>
      <c r="G25" s="49"/>
      <c r="H25" s="49"/>
      <c r="I25" s="49">
        <v>0</v>
      </c>
      <c r="J25" s="51">
        <v>0</v>
      </c>
      <c r="K25" s="49">
        <v>0</v>
      </c>
      <c r="L25" s="51"/>
      <c r="M25" s="49">
        <f t="shared" si="0"/>
        <v>0</v>
      </c>
      <c r="N25" s="50">
        <f t="shared" si="1"/>
        <v>0</v>
      </c>
      <c r="O25" s="51">
        <v>0</v>
      </c>
      <c r="P25" s="51">
        <f t="shared" si="2"/>
        <v>0</v>
      </c>
      <c r="Q25" s="51">
        <v>0</v>
      </c>
      <c r="R25" s="52"/>
      <c r="S25" s="52"/>
      <c r="T25" s="54">
        <v>0</v>
      </c>
      <c r="U25" s="55"/>
    </row>
    <row r="26" spans="1:21" s="1" customFormat="1" ht="18" customHeight="1" x14ac:dyDescent="0.3">
      <c r="A26" s="37">
        <v>15</v>
      </c>
      <c r="B26" s="46"/>
      <c r="C26" s="47"/>
      <c r="D26" s="48" t="s">
        <v>315</v>
      </c>
      <c r="E26" s="49">
        <v>48</v>
      </c>
      <c r="F26" s="49"/>
      <c r="G26" s="49"/>
      <c r="H26" s="49"/>
      <c r="I26" s="49">
        <v>48</v>
      </c>
      <c r="J26" s="51">
        <v>0</v>
      </c>
      <c r="K26" s="49">
        <v>48</v>
      </c>
      <c r="L26" s="51"/>
      <c r="M26" s="49">
        <f t="shared" si="0"/>
        <v>48</v>
      </c>
      <c r="N26" s="50">
        <f t="shared" si="1"/>
        <v>768</v>
      </c>
      <c r="O26" s="51">
        <v>16</v>
      </c>
      <c r="P26" s="51">
        <f t="shared" si="2"/>
        <v>816</v>
      </c>
      <c r="Q26" s="51">
        <v>17</v>
      </c>
      <c r="R26" s="52"/>
      <c r="S26" s="52"/>
      <c r="T26" s="53">
        <v>22</v>
      </c>
      <c r="U26" s="52"/>
    </row>
    <row r="27" spans="1:21" s="1" customFormat="1" ht="18" customHeight="1" x14ac:dyDescent="0.3">
      <c r="A27" s="37">
        <v>16</v>
      </c>
      <c r="B27" s="46"/>
      <c r="C27" s="47"/>
      <c r="D27" s="48" t="s">
        <v>316</v>
      </c>
      <c r="E27" s="49">
        <v>105</v>
      </c>
      <c r="F27" s="49"/>
      <c r="G27" s="49"/>
      <c r="H27" s="49"/>
      <c r="I27" s="49">
        <v>105</v>
      </c>
      <c r="J27" s="51">
        <v>0</v>
      </c>
      <c r="K27" s="49">
        <v>105</v>
      </c>
      <c r="L27" s="51"/>
      <c r="M27" s="49">
        <f t="shared" si="0"/>
        <v>105</v>
      </c>
      <c r="N27" s="50">
        <f t="shared" si="1"/>
        <v>1575</v>
      </c>
      <c r="O27" s="51">
        <v>15</v>
      </c>
      <c r="P27" s="51">
        <f t="shared" si="2"/>
        <v>1785</v>
      </c>
      <c r="Q27" s="51">
        <v>17</v>
      </c>
      <c r="R27" s="52"/>
      <c r="S27" s="52"/>
      <c r="T27" s="53">
        <v>48</v>
      </c>
      <c r="U27" s="52"/>
    </row>
    <row r="28" spans="1:21" s="1" customFormat="1" ht="18" customHeight="1" x14ac:dyDescent="0.3">
      <c r="A28" s="37">
        <v>17</v>
      </c>
      <c r="B28" s="46"/>
      <c r="C28" s="47"/>
      <c r="D28" s="58" t="s">
        <v>317</v>
      </c>
      <c r="E28" s="59">
        <v>27</v>
      </c>
      <c r="F28" s="59"/>
      <c r="G28" s="59"/>
      <c r="H28" s="59"/>
      <c r="I28" s="59">
        <v>27</v>
      </c>
      <c r="J28" s="61">
        <v>0</v>
      </c>
      <c r="K28" s="59">
        <v>27</v>
      </c>
      <c r="L28" s="61"/>
      <c r="M28" s="59">
        <f t="shared" si="0"/>
        <v>27</v>
      </c>
      <c r="N28" s="60">
        <f t="shared" si="1"/>
        <v>432</v>
      </c>
      <c r="O28" s="61">
        <v>16</v>
      </c>
      <c r="P28" s="61">
        <f t="shared" si="2"/>
        <v>459</v>
      </c>
      <c r="Q28" s="61">
        <v>17</v>
      </c>
      <c r="R28" s="62"/>
      <c r="S28" s="62"/>
      <c r="T28" s="63">
        <v>14</v>
      </c>
      <c r="U28" s="64"/>
    </row>
    <row r="29" spans="1:21" s="1" customFormat="1" ht="18" customHeight="1" x14ac:dyDescent="0.3">
      <c r="A29" s="65"/>
      <c r="B29" s="294" t="s">
        <v>229</v>
      </c>
      <c r="C29" s="295"/>
      <c r="D29" s="296"/>
      <c r="E29" s="66">
        <f>SUM(E12:E28)</f>
        <v>1081</v>
      </c>
      <c r="F29" s="66">
        <v>0</v>
      </c>
      <c r="G29" s="66">
        <f t="shared" ref="G29:M29" si="3">SUM(G12:G28)</f>
        <v>0</v>
      </c>
      <c r="H29" s="66">
        <f t="shared" si="3"/>
        <v>0</v>
      </c>
      <c r="I29" s="67">
        <f t="shared" si="3"/>
        <v>1081</v>
      </c>
      <c r="J29" s="67">
        <f t="shared" si="3"/>
        <v>78</v>
      </c>
      <c r="K29" s="67">
        <f t="shared" si="3"/>
        <v>1003</v>
      </c>
      <c r="L29" s="67">
        <f t="shared" si="3"/>
        <v>0</v>
      </c>
      <c r="M29" s="67">
        <f t="shared" si="3"/>
        <v>1081</v>
      </c>
      <c r="N29" s="68">
        <f>SUM(N12:N28)</f>
        <v>15628</v>
      </c>
      <c r="O29" s="68"/>
      <c r="P29" s="68">
        <f>SUM(P12:P28)</f>
        <v>16686</v>
      </c>
      <c r="Q29" s="68"/>
      <c r="R29" s="69"/>
      <c r="S29" s="69"/>
      <c r="T29" s="70">
        <f>SUM(T12:T28)</f>
        <v>506</v>
      </c>
      <c r="U29" s="71"/>
    </row>
  </sheetData>
  <mergeCells count="11">
    <mergeCell ref="A7:A9"/>
    <mergeCell ref="B7:B9"/>
    <mergeCell ref="D7:D9"/>
    <mergeCell ref="E7:I8"/>
    <mergeCell ref="J7:M8"/>
    <mergeCell ref="P7:Q8"/>
    <mergeCell ref="R7:S8"/>
    <mergeCell ref="T7:T9"/>
    <mergeCell ref="U7:U9"/>
    <mergeCell ref="B29:D29"/>
    <mergeCell ref="N7:O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workbookViewId="0">
      <selection activeCell="B4" sqref="B4"/>
    </sheetView>
  </sheetViews>
  <sheetFormatPr defaultRowHeight="14.4" x14ac:dyDescent="0.3"/>
  <cols>
    <col min="2" max="2" width="12.88671875" customWidth="1"/>
    <col min="3" max="3" width="2.77734375" customWidth="1"/>
    <col min="4" max="4" width="14.109375" customWidth="1"/>
  </cols>
  <sheetData>
    <row r="1" spans="1:21" s="1" customFormat="1" ht="17.399999999999999" x14ac:dyDescent="0.35">
      <c r="B1" s="72" t="s">
        <v>0</v>
      </c>
      <c r="C1" s="72" t="s">
        <v>1</v>
      </c>
      <c r="D1" s="73" t="s">
        <v>2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3"/>
    </row>
    <row r="2" spans="1:21" s="1" customFormat="1" ht="17.399999999999999" x14ac:dyDescent="0.35">
      <c r="B2" s="72" t="s">
        <v>3</v>
      </c>
      <c r="C2" s="72" t="s">
        <v>1</v>
      </c>
      <c r="D2" s="73" t="s">
        <v>50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3"/>
    </row>
    <row r="3" spans="1:21" s="1" customFormat="1" ht="17.399999999999999" x14ac:dyDescent="0.35">
      <c r="B3" s="72" t="s">
        <v>5</v>
      </c>
      <c r="C3" s="72" t="s">
        <v>1</v>
      </c>
      <c r="D3" s="74" t="s">
        <v>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</row>
    <row r="4" spans="1:21" s="1" customFormat="1" ht="17.399999999999999" x14ac:dyDescent="0.35">
      <c r="B4" s="72" t="s">
        <v>7</v>
      </c>
      <c r="C4" s="72" t="s">
        <v>1</v>
      </c>
      <c r="D4" s="75" t="s">
        <v>8</v>
      </c>
      <c r="E4" s="10"/>
      <c r="F4" s="10"/>
      <c r="G4" s="10"/>
      <c r="H4" s="10"/>
      <c r="I4" s="10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</row>
    <row r="5" spans="1:21" s="1" customFormat="1" ht="17.399999999999999" x14ac:dyDescent="0.35">
      <c r="B5" s="72" t="s">
        <v>9</v>
      </c>
      <c r="C5" s="72" t="s">
        <v>1</v>
      </c>
      <c r="D5" s="74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"/>
    </row>
    <row r="6" spans="1:21" s="1" customFormat="1" x14ac:dyDescent="0.3"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</row>
    <row r="7" spans="1:21" s="1" customFormat="1" x14ac:dyDescent="0.3">
      <c r="A7" s="297" t="s">
        <v>10</v>
      </c>
      <c r="B7" s="300" t="s">
        <v>3</v>
      </c>
      <c r="C7" s="11"/>
      <c r="D7" s="303" t="s">
        <v>11</v>
      </c>
      <c r="E7" s="300" t="s">
        <v>12</v>
      </c>
      <c r="F7" s="306"/>
      <c r="G7" s="306"/>
      <c r="H7" s="306"/>
      <c r="I7" s="307"/>
      <c r="J7" s="284" t="s">
        <v>13</v>
      </c>
      <c r="K7" s="310"/>
      <c r="L7" s="310"/>
      <c r="M7" s="311"/>
      <c r="N7" s="284" t="s">
        <v>14</v>
      </c>
      <c r="O7" s="285"/>
      <c r="P7" s="284" t="s">
        <v>15</v>
      </c>
      <c r="Q7" s="285"/>
      <c r="R7" s="284" t="s">
        <v>16</v>
      </c>
      <c r="S7" s="285"/>
      <c r="T7" s="288" t="s">
        <v>17</v>
      </c>
      <c r="U7" s="291" t="s">
        <v>51</v>
      </c>
    </row>
    <row r="8" spans="1:21" s="1" customFormat="1" x14ac:dyDescent="0.3">
      <c r="A8" s="298"/>
      <c r="B8" s="301"/>
      <c r="C8" s="12"/>
      <c r="D8" s="304"/>
      <c r="E8" s="302"/>
      <c r="F8" s="308"/>
      <c r="G8" s="308"/>
      <c r="H8" s="308"/>
      <c r="I8" s="309"/>
      <c r="J8" s="312"/>
      <c r="K8" s="313"/>
      <c r="L8" s="313"/>
      <c r="M8" s="314"/>
      <c r="N8" s="286"/>
      <c r="O8" s="287"/>
      <c r="P8" s="286"/>
      <c r="Q8" s="287"/>
      <c r="R8" s="286"/>
      <c r="S8" s="287"/>
      <c r="T8" s="289"/>
      <c r="U8" s="292"/>
    </row>
    <row r="9" spans="1:21" s="1" customFormat="1" ht="35.25" customHeight="1" x14ac:dyDescent="0.3">
      <c r="A9" s="299"/>
      <c r="B9" s="302"/>
      <c r="C9" s="13"/>
      <c r="D9" s="305"/>
      <c r="E9" s="14" t="s">
        <v>19</v>
      </c>
      <c r="F9" s="14" t="s">
        <v>20</v>
      </c>
      <c r="G9" s="14" t="s">
        <v>21</v>
      </c>
      <c r="H9" s="14" t="s">
        <v>22</v>
      </c>
      <c r="I9" s="14" t="s">
        <v>23</v>
      </c>
      <c r="J9" s="15" t="s">
        <v>24</v>
      </c>
      <c r="K9" s="15" t="s">
        <v>25</v>
      </c>
      <c r="L9" s="16" t="s">
        <v>26</v>
      </c>
      <c r="M9" s="15" t="s">
        <v>23</v>
      </c>
      <c r="N9" s="15" t="s">
        <v>27</v>
      </c>
      <c r="O9" s="18" t="s">
        <v>28</v>
      </c>
      <c r="P9" s="15" t="s">
        <v>27</v>
      </c>
      <c r="Q9" s="18" t="s">
        <v>28</v>
      </c>
      <c r="R9" s="15" t="s">
        <v>29</v>
      </c>
      <c r="S9" s="17" t="s">
        <v>30</v>
      </c>
      <c r="T9" s="290"/>
      <c r="U9" s="293"/>
    </row>
    <row r="10" spans="1:21" s="1" customFormat="1" x14ac:dyDescent="0.3">
      <c r="A10" s="19">
        <v>1</v>
      </c>
      <c r="B10" s="20" t="s">
        <v>31</v>
      </c>
      <c r="C10" s="21"/>
      <c r="D10" s="22" t="s">
        <v>32</v>
      </c>
      <c r="E10" s="22">
        <v>4</v>
      </c>
      <c r="F10" s="22">
        <v>5</v>
      </c>
      <c r="G10" s="22">
        <v>6</v>
      </c>
      <c r="H10" s="22">
        <v>7</v>
      </c>
      <c r="I10" s="22">
        <v>8</v>
      </c>
      <c r="J10" s="23">
        <v>9</v>
      </c>
      <c r="K10" s="23">
        <v>10</v>
      </c>
      <c r="L10" s="23">
        <v>11</v>
      </c>
      <c r="M10" s="23">
        <v>12</v>
      </c>
      <c r="N10" s="23">
        <v>13</v>
      </c>
      <c r="O10" s="23">
        <v>14</v>
      </c>
      <c r="P10" s="23">
        <v>15</v>
      </c>
      <c r="Q10" s="23">
        <v>16</v>
      </c>
      <c r="R10" s="23">
        <v>17</v>
      </c>
      <c r="S10" s="23">
        <v>18</v>
      </c>
      <c r="T10" s="24">
        <v>19</v>
      </c>
      <c r="U10" s="25">
        <v>20</v>
      </c>
    </row>
    <row r="11" spans="1:21" s="1" customFormat="1" x14ac:dyDescent="0.3">
      <c r="A11" s="26">
        <v>1</v>
      </c>
      <c r="B11" s="27" t="s">
        <v>52</v>
      </c>
      <c r="C11" s="28"/>
      <c r="D11" s="29"/>
      <c r="E11" s="30"/>
      <c r="F11" s="30"/>
      <c r="G11" s="30"/>
      <c r="H11" s="30"/>
      <c r="I11" s="30"/>
      <c r="J11" s="31"/>
      <c r="K11" s="31"/>
      <c r="L11" s="31"/>
      <c r="M11" s="31"/>
      <c r="N11" s="32"/>
      <c r="O11" s="32"/>
      <c r="P11" s="33"/>
      <c r="Q11" s="33"/>
      <c r="R11" s="34"/>
      <c r="S11" s="34"/>
      <c r="T11" s="35"/>
      <c r="U11" s="36"/>
    </row>
    <row r="12" spans="1:21" s="1" customFormat="1" ht="30" customHeight="1" x14ac:dyDescent="0.3">
      <c r="A12" s="37">
        <v>1</v>
      </c>
      <c r="B12" s="38"/>
      <c r="C12" s="39"/>
      <c r="D12" s="40" t="s">
        <v>53</v>
      </c>
      <c r="E12" s="41">
        <v>250</v>
      </c>
      <c r="F12" s="41"/>
      <c r="G12" s="41"/>
      <c r="H12" s="41"/>
      <c r="I12" s="43">
        <f>SUM(E12+G12+H12)</f>
        <v>250</v>
      </c>
      <c r="J12" s="41">
        <v>50</v>
      </c>
      <c r="K12" s="41">
        <v>200</v>
      </c>
      <c r="L12" s="43">
        <v>0</v>
      </c>
      <c r="M12" s="76">
        <f>SUM(J12+K12+L12)</f>
        <v>250</v>
      </c>
      <c r="N12" s="43">
        <f>SUM(O12*K12)</f>
        <v>3260</v>
      </c>
      <c r="O12" s="43">
        <v>16.3</v>
      </c>
      <c r="P12" s="43">
        <f>SUM(Q12*K12)</f>
        <v>3300</v>
      </c>
      <c r="Q12" s="43">
        <v>16.5</v>
      </c>
      <c r="R12" s="44"/>
      <c r="S12" s="44"/>
      <c r="T12" s="45">
        <v>110</v>
      </c>
      <c r="U12" s="44"/>
    </row>
    <row r="13" spans="1:21" s="1" customFormat="1" ht="30" customHeight="1" x14ac:dyDescent="0.3">
      <c r="A13" s="37">
        <v>2</v>
      </c>
      <c r="B13" s="46"/>
      <c r="C13" s="47"/>
      <c r="D13" s="48" t="s">
        <v>54</v>
      </c>
      <c r="E13" s="49">
        <v>60</v>
      </c>
      <c r="F13" s="49"/>
      <c r="G13" s="49"/>
      <c r="H13" s="49"/>
      <c r="I13" s="51">
        <f t="shared" ref="I13:I18" si="0">SUM(E13+G13+H13)</f>
        <v>60</v>
      </c>
      <c r="J13" s="49">
        <v>20</v>
      </c>
      <c r="K13" s="49">
        <v>40</v>
      </c>
      <c r="L13" s="51">
        <v>0</v>
      </c>
      <c r="M13" s="77">
        <f t="shared" ref="M13:M18" si="1">SUM(J13+K13+L13)</f>
        <v>60</v>
      </c>
      <c r="N13" s="51">
        <f t="shared" ref="N13:N18" si="2">SUM(O13*K13)</f>
        <v>652</v>
      </c>
      <c r="O13" s="51">
        <v>16.3</v>
      </c>
      <c r="P13" s="51">
        <f t="shared" ref="P13:P18" si="3">SUM(Q13*K13)</f>
        <v>660</v>
      </c>
      <c r="Q13" s="51">
        <v>16.5</v>
      </c>
      <c r="R13" s="52"/>
      <c r="S13" s="52"/>
      <c r="T13" s="53">
        <v>24</v>
      </c>
      <c r="U13" s="52"/>
    </row>
    <row r="14" spans="1:21" s="1" customFormat="1" ht="30" customHeight="1" x14ac:dyDescent="0.3">
      <c r="A14" s="37">
        <v>3</v>
      </c>
      <c r="B14" s="46"/>
      <c r="C14" s="47"/>
      <c r="D14" s="48" t="s">
        <v>55</v>
      </c>
      <c r="E14" s="49">
        <v>80</v>
      </c>
      <c r="F14" s="49"/>
      <c r="G14" s="49"/>
      <c r="H14" s="49"/>
      <c r="I14" s="51">
        <f t="shared" si="0"/>
        <v>80</v>
      </c>
      <c r="J14" s="49">
        <v>33</v>
      </c>
      <c r="K14" s="49">
        <v>47</v>
      </c>
      <c r="L14" s="51">
        <v>0</v>
      </c>
      <c r="M14" s="77">
        <f t="shared" si="1"/>
        <v>80</v>
      </c>
      <c r="N14" s="51">
        <f t="shared" si="2"/>
        <v>766.1</v>
      </c>
      <c r="O14" s="51">
        <v>16.3</v>
      </c>
      <c r="P14" s="51">
        <f t="shared" si="3"/>
        <v>775.5</v>
      </c>
      <c r="Q14" s="51">
        <v>16.5</v>
      </c>
      <c r="R14" s="52"/>
      <c r="S14" s="52"/>
      <c r="T14" s="53">
        <v>30</v>
      </c>
      <c r="U14" s="52"/>
    </row>
    <row r="15" spans="1:21" s="1" customFormat="1" ht="30" customHeight="1" x14ac:dyDescent="0.3">
      <c r="A15" s="37">
        <v>4</v>
      </c>
      <c r="B15" s="46"/>
      <c r="C15" s="47"/>
      <c r="D15" s="48" t="s">
        <v>56</v>
      </c>
      <c r="E15" s="49">
        <v>175</v>
      </c>
      <c r="F15" s="49"/>
      <c r="G15" s="49"/>
      <c r="H15" s="49"/>
      <c r="I15" s="51">
        <f t="shared" si="0"/>
        <v>175</v>
      </c>
      <c r="J15" s="49">
        <v>60</v>
      </c>
      <c r="K15" s="49">
        <v>115</v>
      </c>
      <c r="L15" s="51">
        <v>0</v>
      </c>
      <c r="M15" s="77">
        <f t="shared" si="1"/>
        <v>175</v>
      </c>
      <c r="N15" s="51">
        <f t="shared" si="2"/>
        <v>1874.5</v>
      </c>
      <c r="O15" s="51">
        <v>16.3</v>
      </c>
      <c r="P15" s="51">
        <f t="shared" si="3"/>
        <v>1897.5</v>
      </c>
      <c r="Q15" s="51">
        <v>16.5</v>
      </c>
      <c r="R15" s="52"/>
      <c r="S15" s="52"/>
      <c r="T15" s="53">
        <v>80</v>
      </c>
      <c r="U15" s="52"/>
    </row>
    <row r="16" spans="1:21" s="1" customFormat="1" ht="30" customHeight="1" x14ac:dyDescent="0.3">
      <c r="A16" s="37">
        <v>5</v>
      </c>
      <c r="B16" s="46"/>
      <c r="C16" s="47"/>
      <c r="D16" s="48" t="s">
        <v>57</v>
      </c>
      <c r="E16" s="49">
        <v>50</v>
      </c>
      <c r="F16" s="49"/>
      <c r="G16" s="49"/>
      <c r="H16" s="49"/>
      <c r="I16" s="51">
        <f t="shared" si="0"/>
        <v>50</v>
      </c>
      <c r="J16" s="49">
        <v>27</v>
      </c>
      <c r="K16" s="49">
        <v>22</v>
      </c>
      <c r="L16" s="51">
        <v>0</v>
      </c>
      <c r="M16" s="77">
        <f t="shared" si="1"/>
        <v>49</v>
      </c>
      <c r="N16" s="51">
        <f t="shared" si="2"/>
        <v>358.6</v>
      </c>
      <c r="O16" s="51">
        <v>16.3</v>
      </c>
      <c r="P16" s="51">
        <f t="shared" si="3"/>
        <v>363</v>
      </c>
      <c r="Q16" s="51">
        <v>16.5</v>
      </c>
      <c r="R16" s="52"/>
      <c r="S16" s="52"/>
      <c r="T16" s="53">
        <v>18</v>
      </c>
      <c r="U16" s="52"/>
    </row>
    <row r="17" spans="1:21" s="1" customFormat="1" ht="30" customHeight="1" x14ac:dyDescent="0.3">
      <c r="A17" s="37">
        <v>6</v>
      </c>
      <c r="B17" s="46"/>
      <c r="C17" s="47"/>
      <c r="D17" s="48" t="s">
        <v>58</v>
      </c>
      <c r="E17" s="49">
        <v>60</v>
      </c>
      <c r="F17" s="49"/>
      <c r="G17" s="49"/>
      <c r="H17" s="49"/>
      <c r="I17" s="51">
        <f t="shared" si="0"/>
        <v>60</v>
      </c>
      <c r="J17" s="49">
        <v>18</v>
      </c>
      <c r="K17" s="49">
        <v>42</v>
      </c>
      <c r="L17" s="51">
        <v>0</v>
      </c>
      <c r="M17" s="77">
        <f t="shared" si="1"/>
        <v>60</v>
      </c>
      <c r="N17" s="51">
        <f t="shared" si="2"/>
        <v>684.6</v>
      </c>
      <c r="O17" s="51">
        <v>16.3</v>
      </c>
      <c r="P17" s="51">
        <f t="shared" si="3"/>
        <v>693</v>
      </c>
      <c r="Q17" s="51">
        <v>16.5</v>
      </c>
      <c r="R17" s="52"/>
      <c r="S17" s="52"/>
      <c r="T17" s="54">
        <v>23</v>
      </c>
      <c r="U17" s="55"/>
    </row>
    <row r="18" spans="1:21" s="1" customFormat="1" ht="30" customHeight="1" x14ac:dyDescent="0.3">
      <c r="A18" s="37">
        <v>7</v>
      </c>
      <c r="B18" s="56"/>
      <c r="C18" s="57"/>
      <c r="D18" s="58" t="s">
        <v>59</v>
      </c>
      <c r="E18" s="59">
        <v>100</v>
      </c>
      <c r="F18" s="59"/>
      <c r="G18" s="59"/>
      <c r="H18" s="59"/>
      <c r="I18" s="61">
        <f t="shared" si="0"/>
        <v>100</v>
      </c>
      <c r="J18" s="59">
        <v>20</v>
      </c>
      <c r="K18" s="59">
        <v>80</v>
      </c>
      <c r="L18" s="61">
        <v>0</v>
      </c>
      <c r="M18" s="78">
        <f t="shared" si="1"/>
        <v>100</v>
      </c>
      <c r="N18" s="61">
        <f t="shared" si="2"/>
        <v>1304</v>
      </c>
      <c r="O18" s="61">
        <v>16.3</v>
      </c>
      <c r="P18" s="61">
        <f t="shared" si="3"/>
        <v>1320</v>
      </c>
      <c r="Q18" s="61">
        <v>16.5</v>
      </c>
      <c r="R18" s="62"/>
      <c r="S18" s="62"/>
      <c r="T18" s="63">
        <v>43</v>
      </c>
      <c r="U18" s="64"/>
    </row>
    <row r="19" spans="1:21" s="1" customFormat="1" ht="30" customHeight="1" x14ac:dyDescent="0.3">
      <c r="A19" s="65"/>
      <c r="B19" s="294" t="s">
        <v>48</v>
      </c>
      <c r="C19" s="295"/>
      <c r="D19" s="296"/>
      <c r="E19" s="66">
        <f>SUM(E12:E18)</f>
        <v>775</v>
      </c>
      <c r="F19" s="66">
        <v>0</v>
      </c>
      <c r="G19" s="66">
        <f t="shared" ref="G19:N19" si="4">SUM(G12:G18)</f>
        <v>0</v>
      </c>
      <c r="H19" s="66">
        <f t="shared" si="4"/>
        <v>0</v>
      </c>
      <c r="I19" s="67">
        <f t="shared" si="4"/>
        <v>775</v>
      </c>
      <c r="J19" s="67">
        <f t="shared" si="4"/>
        <v>228</v>
      </c>
      <c r="K19" s="67">
        <f t="shared" si="4"/>
        <v>546</v>
      </c>
      <c r="L19" s="67">
        <f t="shared" si="4"/>
        <v>0</v>
      </c>
      <c r="M19" s="67">
        <f t="shared" si="4"/>
        <v>774</v>
      </c>
      <c r="N19" s="68">
        <f t="shared" si="4"/>
        <v>8899.8000000000011</v>
      </c>
      <c r="O19" s="68"/>
      <c r="P19" s="68">
        <f>SUM(P12:P18)</f>
        <v>9009</v>
      </c>
      <c r="Q19" s="68"/>
      <c r="R19" s="69"/>
      <c r="S19" s="69"/>
      <c r="T19" s="70">
        <f>SUM(T12:T18)</f>
        <v>328</v>
      </c>
      <c r="U19" s="71"/>
    </row>
    <row r="20" spans="1:21" s="1" customFormat="1" x14ac:dyDescent="0.3"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3"/>
    </row>
    <row r="21" spans="1:21" s="1" customFormat="1" x14ac:dyDescent="0.3"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3"/>
    </row>
    <row r="22" spans="1:21" s="1" customFormat="1" ht="15.6" x14ac:dyDescent="0.3">
      <c r="B22" s="4" t="s">
        <v>0</v>
      </c>
      <c r="C22" s="4" t="s">
        <v>1</v>
      </c>
      <c r="D22" s="5" t="s">
        <v>2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3"/>
    </row>
    <row r="23" spans="1:21" s="1" customFormat="1" ht="15.6" x14ac:dyDescent="0.3">
      <c r="B23" s="4" t="s">
        <v>3</v>
      </c>
      <c r="C23" s="4" t="s">
        <v>1</v>
      </c>
      <c r="D23" s="5" t="s">
        <v>50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3"/>
    </row>
    <row r="24" spans="1:21" s="1" customFormat="1" ht="15.6" x14ac:dyDescent="0.3">
      <c r="B24" s="4" t="s">
        <v>5</v>
      </c>
      <c r="C24" s="4" t="s">
        <v>1</v>
      </c>
      <c r="D24" s="7" t="s">
        <v>60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3"/>
    </row>
    <row r="25" spans="1:21" s="1" customFormat="1" ht="15.6" x14ac:dyDescent="0.3">
      <c r="B25" s="4" t="s">
        <v>7</v>
      </c>
      <c r="C25" s="4" t="s">
        <v>1</v>
      </c>
      <c r="D25" s="9" t="s">
        <v>8</v>
      </c>
      <c r="E25" s="10"/>
      <c r="F25" s="10"/>
      <c r="G25" s="10"/>
      <c r="H25" s="10"/>
      <c r="I25" s="10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3"/>
    </row>
    <row r="26" spans="1:21" s="1" customFormat="1" ht="15.6" x14ac:dyDescent="0.3">
      <c r="B26" s="4" t="s">
        <v>9</v>
      </c>
      <c r="C26" s="4" t="s">
        <v>1</v>
      </c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3"/>
    </row>
    <row r="27" spans="1:21" s="1" customFormat="1" x14ac:dyDescent="0.3"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</row>
    <row r="28" spans="1:21" s="1" customFormat="1" x14ac:dyDescent="0.3">
      <c r="A28" s="297" t="s">
        <v>10</v>
      </c>
      <c r="B28" s="300" t="s">
        <v>3</v>
      </c>
      <c r="C28" s="11"/>
      <c r="D28" s="303" t="s">
        <v>11</v>
      </c>
      <c r="E28" s="300" t="s">
        <v>12</v>
      </c>
      <c r="F28" s="306"/>
      <c r="G28" s="306"/>
      <c r="H28" s="306"/>
      <c r="I28" s="307"/>
      <c r="J28" s="284" t="s">
        <v>13</v>
      </c>
      <c r="K28" s="310"/>
      <c r="L28" s="310"/>
      <c r="M28" s="311"/>
      <c r="N28" s="284" t="s">
        <v>14</v>
      </c>
      <c r="O28" s="285"/>
      <c r="P28" s="284" t="s">
        <v>15</v>
      </c>
      <c r="Q28" s="285"/>
      <c r="R28" s="284" t="s">
        <v>16</v>
      </c>
      <c r="S28" s="285"/>
      <c r="T28" s="288" t="s">
        <v>17</v>
      </c>
      <c r="U28" s="291" t="s">
        <v>18</v>
      </c>
    </row>
    <row r="29" spans="1:21" s="1" customFormat="1" x14ac:dyDescent="0.3">
      <c r="A29" s="298"/>
      <c r="B29" s="301"/>
      <c r="C29" s="12"/>
      <c r="D29" s="304"/>
      <c r="E29" s="302"/>
      <c r="F29" s="308"/>
      <c r="G29" s="308"/>
      <c r="H29" s="308"/>
      <c r="I29" s="309"/>
      <c r="J29" s="312"/>
      <c r="K29" s="313"/>
      <c r="L29" s="313"/>
      <c r="M29" s="314"/>
      <c r="N29" s="286"/>
      <c r="O29" s="287"/>
      <c r="P29" s="286"/>
      <c r="Q29" s="287"/>
      <c r="R29" s="286"/>
      <c r="S29" s="287"/>
      <c r="T29" s="289"/>
      <c r="U29" s="292"/>
    </row>
    <row r="30" spans="1:21" s="1" customFormat="1" ht="57.6" x14ac:dyDescent="0.3">
      <c r="A30" s="299"/>
      <c r="B30" s="302"/>
      <c r="C30" s="13"/>
      <c r="D30" s="305"/>
      <c r="E30" s="14" t="s">
        <v>19</v>
      </c>
      <c r="F30" s="14" t="s">
        <v>20</v>
      </c>
      <c r="G30" s="14" t="s">
        <v>21</v>
      </c>
      <c r="H30" s="14" t="s">
        <v>22</v>
      </c>
      <c r="I30" s="14" t="s">
        <v>23</v>
      </c>
      <c r="J30" s="15" t="s">
        <v>24</v>
      </c>
      <c r="K30" s="15" t="s">
        <v>25</v>
      </c>
      <c r="L30" s="16" t="s">
        <v>26</v>
      </c>
      <c r="M30" s="15" t="s">
        <v>23</v>
      </c>
      <c r="N30" s="15" t="s">
        <v>27</v>
      </c>
      <c r="O30" s="17" t="s">
        <v>28</v>
      </c>
      <c r="P30" s="15" t="s">
        <v>27</v>
      </c>
      <c r="Q30" s="79" t="s">
        <v>28</v>
      </c>
      <c r="R30" s="15" t="s">
        <v>29</v>
      </c>
      <c r="S30" s="17" t="s">
        <v>30</v>
      </c>
      <c r="T30" s="290"/>
      <c r="U30" s="293"/>
    </row>
    <row r="31" spans="1:21" s="1" customFormat="1" x14ac:dyDescent="0.3">
      <c r="A31" s="19">
        <v>1</v>
      </c>
      <c r="B31" s="20" t="s">
        <v>31</v>
      </c>
      <c r="C31" s="21"/>
      <c r="D31" s="22" t="s">
        <v>32</v>
      </c>
      <c r="E31" s="22">
        <v>4</v>
      </c>
      <c r="F31" s="22">
        <v>5</v>
      </c>
      <c r="G31" s="22">
        <v>6</v>
      </c>
      <c r="H31" s="22">
        <v>7</v>
      </c>
      <c r="I31" s="22">
        <v>8</v>
      </c>
      <c r="J31" s="23">
        <v>9</v>
      </c>
      <c r="K31" s="23">
        <v>10</v>
      </c>
      <c r="L31" s="23">
        <v>11</v>
      </c>
      <c r="M31" s="23">
        <v>12</v>
      </c>
      <c r="N31" s="23">
        <v>13</v>
      </c>
      <c r="O31" s="23">
        <v>14</v>
      </c>
      <c r="P31" s="23">
        <v>15</v>
      </c>
      <c r="Q31" s="23">
        <v>16</v>
      </c>
      <c r="R31" s="23">
        <v>17</v>
      </c>
      <c r="S31" s="23">
        <v>18</v>
      </c>
      <c r="T31" s="24">
        <v>19</v>
      </c>
      <c r="U31" s="25">
        <v>20</v>
      </c>
    </row>
    <row r="32" spans="1:21" s="1" customFormat="1" x14ac:dyDescent="0.3">
      <c r="A32" s="26">
        <v>1</v>
      </c>
      <c r="B32" s="27" t="s">
        <v>52</v>
      </c>
      <c r="C32" s="28"/>
      <c r="D32" s="29"/>
      <c r="E32" s="30"/>
      <c r="F32" s="30"/>
      <c r="G32" s="30"/>
      <c r="H32" s="30"/>
      <c r="I32" s="30"/>
      <c r="J32" s="31"/>
      <c r="K32" s="31"/>
      <c r="L32" s="31"/>
      <c r="M32" s="31"/>
      <c r="N32" s="32"/>
      <c r="O32" s="32"/>
      <c r="P32" s="33"/>
      <c r="Q32" s="33"/>
      <c r="R32" s="34"/>
      <c r="S32" s="34"/>
      <c r="T32" s="35"/>
      <c r="U32" s="36"/>
    </row>
    <row r="33" spans="1:21" s="1" customFormat="1" ht="18" customHeight="1" x14ac:dyDescent="0.3">
      <c r="A33" s="37">
        <v>1</v>
      </c>
      <c r="B33" s="38"/>
      <c r="C33" s="39"/>
      <c r="D33" s="40" t="s">
        <v>53</v>
      </c>
      <c r="E33" s="41">
        <v>2</v>
      </c>
      <c r="F33" s="41"/>
      <c r="G33" s="41"/>
      <c r="H33" s="41"/>
      <c r="I33" s="43">
        <f>SUM(E33+G33+H33)</f>
        <v>2</v>
      </c>
      <c r="J33" s="41">
        <v>0</v>
      </c>
      <c r="K33" s="41">
        <v>2</v>
      </c>
      <c r="L33" s="43">
        <v>0</v>
      </c>
      <c r="M33" s="76">
        <f>SUM(J33+K33+L33)</f>
        <v>2</v>
      </c>
      <c r="N33" s="43">
        <v>2.4</v>
      </c>
      <c r="O33" s="43">
        <f>SUM(N33/K33)</f>
        <v>1.2</v>
      </c>
      <c r="P33" s="43">
        <v>2.5</v>
      </c>
      <c r="Q33" s="43">
        <f>SUM(P33/K33)</f>
        <v>1.25</v>
      </c>
      <c r="R33" s="44"/>
      <c r="S33" s="44"/>
      <c r="T33" s="45">
        <v>2</v>
      </c>
      <c r="U33" s="44"/>
    </row>
    <row r="34" spans="1:21" s="1" customFormat="1" ht="18" customHeight="1" x14ac:dyDescent="0.3">
      <c r="A34" s="37">
        <v>2</v>
      </c>
      <c r="B34" s="46"/>
      <c r="C34" s="47"/>
      <c r="D34" s="48" t="s">
        <v>54</v>
      </c>
      <c r="E34" s="49">
        <v>3</v>
      </c>
      <c r="F34" s="49"/>
      <c r="G34" s="49"/>
      <c r="H34" s="49"/>
      <c r="I34" s="51">
        <f t="shared" ref="I34:I39" si="5">SUM(E34+G34+H34)</f>
        <v>3</v>
      </c>
      <c r="J34" s="49">
        <v>1</v>
      </c>
      <c r="K34" s="49">
        <v>2</v>
      </c>
      <c r="L34" s="51">
        <v>0</v>
      </c>
      <c r="M34" s="77">
        <f t="shared" ref="M34:M39" si="6">SUM(J34+K34+L34)</f>
        <v>3</v>
      </c>
      <c r="N34" s="51">
        <v>2.4</v>
      </c>
      <c r="O34" s="51">
        <f t="shared" ref="O34:O39" si="7">SUM(N34/K34)</f>
        <v>1.2</v>
      </c>
      <c r="P34" s="51">
        <v>2.5</v>
      </c>
      <c r="Q34" s="51">
        <f t="shared" ref="Q34:Q39" si="8">SUM(P34/K34)</f>
        <v>1.25</v>
      </c>
      <c r="R34" s="52"/>
      <c r="S34" s="52"/>
      <c r="T34" s="53">
        <v>6</v>
      </c>
      <c r="U34" s="52"/>
    </row>
    <row r="35" spans="1:21" s="1" customFormat="1" ht="18" customHeight="1" x14ac:dyDescent="0.3">
      <c r="A35" s="37">
        <v>3</v>
      </c>
      <c r="B35" s="46"/>
      <c r="C35" s="47"/>
      <c r="D35" s="48" t="s">
        <v>55</v>
      </c>
      <c r="E35" s="49">
        <v>2</v>
      </c>
      <c r="F35" s="49"/>
      <c r="G35" s="49"/>
      <c r="H35" s="49"/>
      <c r="I35" s="51">
        <f t="shared" si="5"/>
        <v>2</v>
      </c>
      <c r="J35" s="49">
        <v>1</v>
      </c>
      <c r="K35" s="49">
        <v>1</v>
      </c>
      <c r="L35" s="51">
        <v>0</v>
      </c>
      <c r="M35" s="77">
        <f t="shared" si="6"/>
        <v>2</v>
      </c>
      <c r="N35" s="51">
        <v>1.2</v>
      </c>
      <c r="O35" s="51">
        <f t="shared" si="7"/>
        <v>1.2</v>
      </c>
      <c r="P35" s="51">
        <v>1.3</v>
      </c>
      <c r="Q35" s="51">
        <f t="shared" si="8"/>
        <v>1.3</v>
      </c>
      <c r="R35" s="52"/>
      <c r="S35" s="52"/>
      <c r="T35" s="53">
        <v>4</v>
      </c>
      <c r="U35" s="52"/>
    </row>
    <row r="36" spans="1:21" s="1" customFormat="1" ht="18" customHeight="1" x14ac:dyDescent="0.3">
      <c r="A36" s="37">
        <v>4</v>
      </c>
      <c r="B36" s="46"/>
      <c r="C36" s="47"/>
      <c r="D36" s="48" t="s">
        <v>56</v>
      </c>
      <c r="E36" s="49">
        <v>15</v>
      </c>
      <c r="F36" s="49"/>
      <c r="G36" s="49"/>
      <c r="H36" s="49"/>
      <c r="I36" s="51">
        <f t="shared" si="5"/>
        <v>15</v>
      </c>
      <c r="J36" s="49">
        <v>5</v>
      </c>
      <c r="K36" s="49">
        <v>10</v>
      </c>
      <c r="L36" s="51">
        <v>0</v>
      </c>
      <c r="M36" s="77">
        <f t="shared" si="6"/>
        <v>15</v>
      </c>
      <c r="N36" s="51">
        <v>12</v>
      </c>
      <c r="O36" s="51">
        <f t="shared" si="7"/>
        <v>1.2</v>
      </c>
      <c r="P36" s="51">
        <v>14</v>
      </c>
      <c r="Q36" s="51">
        <f t="shared" si="8"/>
        <v>1.4</v>
      </c>
      <c r="R36" s="52"/>
      <c r="S36" s="52"/>
      <c r="T36" s="53">
        <v>30</v>
      </c>
      <c r="U36" s="52"/>
    </row>
    <row r="37" spans="1:21" s="1" customFormat="1" ht="18" customHeight="1" x14ac:dyDescent="0.3">
      <c r="A37" s="37">
        <v>5</v>
      </c>
      <c r="B37" s="46"/>
      <c r="C37" s="47"/>
      <c r="D37" s="48" t="s">
        <v>57</v>
      </c>
      <c r="E37" s="49">
        <v>10</v>
      </c>
      <c r="F37" s="49"/>
      <c r="G37" s="49"/>
      <c r="H37" s="49"/>
      <c r="I37" s="51">
        <f t="shared" si="5"/>
        <v>10</v>
      </c>
      <c r="J37" s="49">
        <v>2</v>
      </c>
      <c r="K37" s="49">
        <v>8</v>
      </c>
      <c r="L37" s="51">
        <v>0</v>
      </c>
      <c r="M37" s="77">
        <f t="shared" si="6"/>
        <v>10</v>
      </c>
      <c r="N37" s="51">
        <v>9.8000000000000007</v>
      </c>
      <c r="O37" s="51">
        <f t="shared" si="7"/>
        <v>1.2250000000000001</v>
      </c>
      <c r="P37" s="51">
        <v>10</v>
      </c>
      <c r="Q37" s="51">
        <f t="shared" si="8"/>
        <v>1.25</v>
      </c>
      <c r="R37" s="52"/>
      <c r="S37" s="52"/>
      <c r="T37" s="53">
        <v>22</v>
      </c>
      <c r="U37" s="52"/>
    </row>
    <row r="38" spans="1:21" s="1" customFormat="1" ht="18" customHeight="1" x14ac:dyDescent="0.3">
      <c r="A38" s="37">
        <v>6</v>
      </c>
      <c r="B38" s="46"/>
      <c r="C38" s="47"/>
      <c r="D38" s="48" t="s">
        <v>58</v>
      </c>
      <c r="E38" s="49">
        <v>2</v>
      </c>
      <c r="F38" s="49"/>
      <c r="G38" s="49"/>
      <c r="H38" s="49"/>
      <c r="I38" s="51">
        <f t="shared" si="5"/>
        <v>2</v>
      </c>
      <c r="J38" s="49">
        <v>1</v>
      </c>
      <c r="K38" s="49">
        <v>1</v>
      </c>
      <c r="L38" s="51">
        <v>0</v>
      </c>
      <c r="M38" s="77">
        <f t="shared" si="6"/>
        <v>2</v>
      </c>
      <c r="N38" s="51">
        <v>1.5</v>
      </c>
      <c r="O38" s="51">
        <f t="shared" si="7"/>
        <v>1.5</v>
      </c>
      <c r="P38" s="51">
        <v>1.5</v>
      </c>
      <c r="Q38" s="51">
        <f t="shared" si="8"/>
        <v>1.5</v>
      </c>
      <c r="R38" s="52"/>
      <c r="S38" s="52"/>
      <c r="T38" s="54">
        <v>5</v>
      </c>
      <c r="U38" s="55"/>
    </row>
    <row r="39" spans="1:21" s="1" customFormat="1" ht="18" customHeight="1" x14ac:dyDescent="0.3">
      <c r="A39" s="37">
        <v>7</v>
      </c>
      <c r="B39" s="56"/>
      <c r="C39" s="57"/>
      <c r="D39" s="58" t="s">
        <v>59</v>
      </c>
      <c r="E39" s="59">
        <v>25</v>
      </c>
      <c r="F39" s="59"/>
      <c r="G39" s="59"/>
      <c r="H39" s="59"/>
      <c r="I39" s="61">
        <f t="shared" si="5"/>
        <v>25</v>
      </c>
      <c r="J39" s="59">
        <v>5</v>
      </c>
      <c r="K39" s="59">
        <v>20</v>
      </c>
      <c r="L39" s="61">
        <v>0</v>
      </c>
      <c r="M39" s="78">
        <f t="shared" si="6"/>
        <v>25</v>
      </c>
      <c r="N39" s="61">
        <v>24.5</v>
      </c>
      <c r="O39" s="61">
        <f t="shared" si="7"/>
        <v>1.2250000000000001</v>
      </c>
      <c r="P39" s="61">
        <v>25</v>
      </c>
      <c r="Q39" s="61">
        <f t="shared" si="8"/>
        <v>1.25</v>
      </c>
      <c r="R39" s="62"/>
      <c r="S39" s="62"/>
      <c r="T39" s="63">
        <v>54</v>
      </c>
      <c r="U39" s="64"/>
    </row>
    <row r="40" spans="1:21" s="1" customFormat="1" ht="18" customHeight="1" x14ac:dyDescent="0.3">
      <c r="A40" s="65"/>
      <c r="B40" s="294" t="s">
        <v>48</v>
      </c>
      <c r="C40" s="295"/>
      <c r="D40" s="296"/>
      <c r="E40" s="66">
        <f t="shared" ref="E40:N40" si="9">SUM(E33:E39)</f>
        <v>59</v>
      </c>
      <c r="F40" s="66">
        <f t="shared" si="9"/>
        <v>0</v>
      </c>
      <c r="G40" s="66">
        <f t="shared" si="9"/>
        <v>0</v>
      </c>
      <c r="H40" s="66">
        <f t="shared" si="9"/>
        <v>0</v>
      </c>
      <c r="I40" s="67">
        <f t="shared" si="9"/>
        <v>59</v>
      </c>
      <c r="J40" s="66">
        <f t="shared" si="9"/>
        <v>15</v>
      </c>
      <c r="K40" s="66">
        <f t="shared" si="9"/>
        <v>44</v>
      </c>
      <c r="L40" s="67">
        <f t="shared" si="9"/>
        <v>0</v>
      </c>
      <c r="M40" s="67">
        <f t="shared" si="9"/>
        <v>59</v>
      </c>
      <c r="N40" s="68">
        <f t="shared" si="9"/>
        <v>53.8</v>
      </c>
      <c r="O40" s="68"/>
      <c r="P40" s="68">
        <f>SUM(P33:P39)</f>
        <v>56.8</v>
      </c>
      <c r="Q40" s="68">
        <f>SUM(Q33:Q39)/7</f>
        <v>1.3142857142857143</v>
      </c>
      <c r="R40" s="69"/>
      <c r="S40" s="69"/>
      <c r="T40" s="70">
        <f>SUM(T33:T39)</f>
        <v>123</v>
      </c>
      <c r="U40" s="71"/>
    </row>
    <row r="41" spans="1:21" s="1" customFormat="1" x14ac:dyDescent="0.3">
      <c r="F41" s="80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3"/>
    </row>
  </sheetData>
  <mergeCells count="22">
    <mergeCell ref="A7:A9"/>
    <mergeCell ref="B7:B9"/>
    <mergeCell ref="D7:D9"/>
    <mergeCell ref="E7:I8"/>
    <mergeCell ref="J7:M8"/>
    <mergeCell ref="A28:A30"/>
    <mergeCell ref="B28:B30"/>
    <mergeCell ref="D28:D30"/>
    <mergeCell ref="E28:I29"/>
    <mergeCell ref="J28:M29"/>
    <mergeCell ref="B40:D40"/>
    <mergeCell ref="P7:Q8"/>
    <mergeCell ref="R7:S8"/>
    <mergeCell ref="T7:T9"/>
    <mergeCell ref="U7:U9"/>
    <mergeCell ref="B19:D19"/>
    <mergeCell ref="N7:O8"/>
    <mergeCell ref="N28:O29"/>
    <mergeCell ref="P28:Q29"/>
    <mergeCell ref="R28:S29"/>
    <mergeCell ref="T28:T30"/>
    <mergeCell ref="U28:U3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sqref="A1:XFD25"/>
    </sheetView>
  </sheetViews>
  <sheetFormatPr defaultRowHeight="14.4" x14ac:dyDescent="0.3"/>
  <cols>
    <col min="2" max="2" width="12.109375" bestFit="1" customWidth="1"/>
    <col min="3" max="3" width="1.6640625" bestFit="1" customWidth="1"/>
    <col min="4" max="4" width="19.109375" bestFit="1" customWidth="1"/>
  </cols>
  <sheetData>
    <row r="1" spans="1:21" s="1" customFormat="1" ht="15.6" x14ac:dyDescent="0.3">
      <c r="B1" s="4" t="s">
        <v>0</v>
      </c>
      <c r="C1" s="4" t="s">
        <v>1</v>
      </c>
      <c r="D1" s="5" t="s">
        <v>2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3"/>
    </row>
    <row r="2" spans="1:21" s="1" customFormat="1" ht="15.6" x14ac:dyDescent="0.3">
      <c r="B2" s="4" t="s">
        <v>3</v>
      </c>
      <c r="C2" s="4" t="s">
        <v>1</v>
      </c>
      <c r="D2" s="5" t="s">
        <v>318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3"/>
    </row>
    <row r="3" spans="1:21" s="1" customFormat="1" ht="15.6" x14ac:dyDescent="0.3">
      <c r="B3" s="4" t="s">
        <v>5</v>
      </c>
      <c r="C3" s="4" t="s">
        <v>1</v>
      </c>
      <c r="D3" s="7" t="s">
        <v>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</row>
    <row r="4" spans="1:21" s="1" customFormat="1" ht="15.6" x14ac:dyDescent="0.3">
      <c r="B4" s="4" t="s">
        <v>7</v>
      </c>
      <c r="C4" s="4" t="s">
        <v>1</v>
      </c>
      <c r="D4" s="9" t="s">
        <v>8</v>
      </c>
      <c r="E4" s="10"/>
      <c r="F4" s="10"/>
      <c r="G4" s="10"/>
      <c r="H4" s="10"/>
      <c r="I4" s="10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</row>
    <row r="5" spans="1:21" s="1" customFormat="1" ht="15.6" x14ac:dyDescent="0.3">
      <c r="B5" s="4" t="s">
        <v>9</v>
      </c>
      <c r="C5" s="4" t="s">
        <v>1</v>
      </c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"/>
    </row>
    <row r="6" spans="1:21" s="1" customFormat="1" x14ac:dyDescent="0.3"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</row>
    <row r="7" spans="1:21" s="1" customFormat="1" x14ac:dyDescent="0.3">
      <c r="A7" s="297" t="s">
        <v>10</v>
      </c>
      <c r="B7" s="300" t="s">
        <v>3</v>
      </c>
      <c r="C7" s="11"/>
      <c r="D7" s="303" t="s">
        <v>11</v>
      </c>
      <c r="E7" s="300" t="s">
        <v>12</v>
      </c>
      <c r="F7" s="306"/>
      <c r="G7" s="306"/>
      <c r="H7" s="306"/>
      <c r="I7" s="307"/>
      <c r="J7" s="284" t="s">
        <v>13</v>
      </c>
      <c r="K7" s="310"/>
      <c r="L7" s="310"/>
      <c r="M7" s="311"/>
      <c r="N7" s="284" t="s">
        <v>14</v>
      </c>
      <c r="O7" s="285"/>
      <c r="P7" s="284" t="s">
        <v>15</v>
      </c>
      <c r="Q7" s="285"/>
      <c r="R7" s="284" t="s">
        <v>16</v>
      </c>
      <c r="S7" s="285"/>
      <c r="T7" s="288" t="s">
        <v>17</v>
      </c>
      <c r="U7" s="291" t="s">
        <v>18</v>
      </c>
    </row>
    <row r="8" spans="1:21" s="1" customFormat="1" x14ac:dyDescent="0.3">
      <c r="A8" s="298"/>
      <c r="B8" s="301"/>
      <c r="C8" s="12"/>
      <c r="D8" s="304"/>
      <c r="E8" s="302"/>
      <c r="F8" s="308"/>
      <c r="G8" s="308"/>
      <c r="H8" s="308"/>
      <c r="I8" s="309"/>
      <c r="J8" s="312"/>
      <c r="K8" s="313"/>
      <c r="L8" s="313"/>
      <c r="M8" s="314"/>
      <c r="N8" s="286"/>
      <c r="O8" s="287"/>
      <c r="P8" s="286"/>
      <c r="Q8" s="287"/>
      <c r="R8" s="286"/>
      <c r="S8" s="287"/>
      <c r="T8" s="289"/>
      <c r="U8" s="292"/>
    </row>
    <row r="9" spans="1:21" s="1" customFormat="1" ht="57.6" x14ac:dyDescent="0.3">
      <c r="A9" s="299"/>
      <c r="B9" s="302"/>
      <c r="C9" s="13"/>
      <c r="D9" s="305"/>
      <c r="E9" s="14" t="s">
        <v>19</v>
      </c>
      <c r="F9" s="14" t="s">
        <v>20</v>
      </c>
      <c r="G9" s="14" t="s">
        <v>21</v>
      </c>
      <c r="H9" s="14" t="s">
        <v>22</v>
      </c>
      <c r="I9" s="14" t="s">
        <v>23</v>
      </c>
      <c r="J9" s="15" t="s">
        <v>24</v>
      </c>
      <c r="K9" s="15" t="s">
        <v>25</v>
      </c>
      <c r="L9" s="16" t="s">
        <v>26</v>
      </c>
      <c r="M9" s="15" t="s">
        <v>23</v>
      </c>
      <c r="N9" s="15" t="s">
        <v>27</v>
      </c>
      <c r="O9" s="17" t="s">
        <v>28</v>
      </c>
      <c r="P9" s="15" t="s">
        <v>27</v>
      </c>
      <c r="Q9" s="18" t="s">
        <v>28</v>
      </c>
      <c r="R9" s="15" t="s">
        <v>29</v>
      </c>
      <c r="S9" s="17" t="s">
        <v>30</v>
      </c>
      <c r="T9" s="290"/>
      <c r="U9" s="293"/>
    </row>
    <row r="10" spans="1:21" s="1" customFormat="1" x14ac:dyDescent="0.3">
      <c r="A10" s="19">
        <v>1</v>
      </c>
      <c r="B10" s="20" t="s">
        <v>31</v>
      </c>
      <c r="C10" s="21"/>
      <c r="D10" s="22" t="s">
        <v>32</v>
      </c>
      <c r="E10" s="22">
        <v>4</v>
      </c>
      <c r="F10" s="22">
        <v>5</v>
      </c>
      <c r="G10" s="22">
        <v>6</v>
      </c>
      <c r="H10" s="22">
        <v>7</v>
      </c>
      <c r="I10" s="22">
        <v>8</v>
      </c>
      <c r="J10" s="23">
        <v>9</v>
      </c>
      <c r="K10" s="23">
        <v>10</v>
      </c>
      <c r="L10" s="23">
        <v>11</v>
      </c>
      <c r="M10" s="23">
        <v>12</v>
      </c>
      <c r="N10" s="23">
        <v>13</v>
      </c>
      <c r="O10" s="23">
        <v>14</v>
      </c>
      <c r="P10" s="23">
        <v>15</v>
      </c>
      <c r="Q10" s="23">
        <v>16</v>
      </c>
      <c r="R10" s="23">
        <v>17</v>
      </c>
      <c r="S10" s="23">
        <v>18</v>
      </c>
      <c r="T10" s="24">
        <v>19</v>
      </c>
      <c r="U10" s="25">
        <v>20</v>
      </c>
    </row>
    <row r="11" spans="1:21" s="1" customFormat="1" x14ac:dyDescent="0.3">
      <c r="A11" s="26">
        <v>1</v>
      </c>
      <c r="B11" s="84" t="s">
        <v>319</v>
      </c>
      <c r="C11" s="28"/>
      <c r="D11" s="29"/>
      <c r="E11" s="30"/>
      <c r="F11" s="30"/>
      <c r="G11" s="30"/>
      <c r="H11" s="30"/>
      <c r="I11" s="30"/>
      <c r="J11" s="31"/>
      <c r="K11" s="31"/>
      <c r="L11" s="31"/>
      <c r="M11" s="31"/>
      <c r="N11" s="32"/>
      <c r="O11" s="32"/>
      <c r="P11" s="33"/>
      <c r="Q11" s="33"/>
      <c r="R11" s="34"/>
      <c r="S11" s="34"/>
      <c r="T11" s="35"/>
      <c r="U11" s="36"/>
    </row>
    <row r="12" spans="1:21" s="1" customFormat="1" x14ac:dyDescent="0.3">
      <c r="A12" s="37">
        <v>1</v>
      </c>
      <c r="B12" s="38"/>
      <c r="C12" s="39"/>
      <c r="D12" s="233" t="s">
        <v>320</v>
      </c>
      <c r="E12" s="234">
        <v>190</v>
      </c>
      <c r="F12" s="234"/>
      <c r="G12" s="234"/>
      <c r="H12" s="234"/>
      <c r="I12" s="234">
        <v>190</v>
      </c>
      <c r="J12" s="234">
        <v>80</v>
      </c>
      <c r="K12" s="235">
        <v>90</v>
      </c>
      <c r="L12" s="234"/>
      <c r="M12" s="235">
        <f>SUM(J12+K12)</f>
        <v>170</v>
      </c>
      <c r="N12" s="236">
        <v>285</v>
      </c>
      <c r="O12" s="235">
        <v>2.85</v>
      </c>
      <c r="P12" s="236">
        <v>285</v>
      </c>
      <c r="Q12" s="235">
        <v>2.85</v>
      </c>
      <c r="R12" s="237" t="s">
        <v>321</v>
      </c>
      <c r="S12" s="237" t="s">
        <v>322</v>
      </c>
      <c r="T12" s="238"/>
      <c r="U12" s="239"/>
    </row>
    <row r="13" spans="1:21" s="1" customFormat="1" x14ac:dyDescent="0.3">
      <c r="A13" s="37">
        <v>2</v>
      </c>
      <c r="B13" s="46"/>
      <c r="C13" s="47"/>
      <c r="D13" s="233" t="s">
        <v>323</v>
      </c>
      <c r="E13" s="234">
        <v>80</v>
      </c>
      <c r="F13" s="234"/>
      <c r="G13" s="234"/>
      <c r="H13" s="234"/>
      <c r="I13" s="234">
        <v>80</v>
      </c>
      <c r="J13" s="234">
        <v>35</v>
      </c>
      <c r="K13" s="235">
        <v>45</v>
      </c>
      <c r="L13" s="234"/>
      <c r="M13" s="235">
        <f>SUM(J13+K13)</f>
        <v>80</v>
      </c>
      <c r="N13" s="236">
        <v>120</v>
      </c>
      <c r="O13" s="235">
        <v>1.2</v>
      </c>
      <c r="P13" s="236">
        <v>120</v>
      </c>
      <c r="Q13" s="235">
        <v>1.2</v>
      </c>
      <c r="R13" s="237" t="s">
        <v>324</v>
      </c>
      <c r="S13" s="237" t="s">
        <v>325</v>
      </c>
      <c r="T13" s="238"/>
      <c r="U13" s="239"/>
    </row>
    <row r="14" spans="1:21" s="1" customFormat="1" x14ac:dyDescent="0.3">
      <c r="A14" s="37">
        <v>3</v>
      </c>
      <c r="B14" s="46"/>
      <c r="C14" s="47"/>
      <c r="D14" s="233" t="s">
        <v>326</v>
      </c>
      <c r="E14" s="234">
        <v>43</v>
      </c>
      <c r="F14" s="234"/>
      <c r="G14" s="234"/>
      <c r="H14" s="234"/>
      <c r="I14" s="234">
        <v>43</v>
      </c>
      <c r="J14" s="234">
        <v>15</v>
      </c>
      <c r="K14" s="235">
        <v>23</v>
      </c>
      <c r="L14" s="234"/>
      <c r="M14" s="235">
        <f t="shared" ref="M14:M23" si="0">SUM(J14+K14)</f>
        <v>38</v>
      </c>
      <c r="N14" s="236">
        <v>64.5</v>
      </c>
      <c r="O14" s="235">
        <v>0.65</v>
      </c>
      <c r="P14" s="236">
        <v>64.5</v>
      </c>
      <c r="Q14" s="235">
        <v>0.65</v>
      </c>
      <c r="R14" s="237" t="s">
        <v>327</v>
      </c>
      <c r="S14" s="237" t="s">
        <v>328</v>
      </c>
      <c r="T14" s="238"/>
      <c r="U14" s="239"/>
    </row>
    <row r="15" spans="1:21" s="1" customFormat="1" x14ac:dyDescent="0.3">
      <c r="A15" s="37">
        <v>4</v>
      </c>
      <c r="B15" s="46"/>
      <c r="C15" s="47"/>
      <c r="D15" s="233" t="s">
        <v>329</v>
      </c>
      <c r="E15" s="234">
        <v>40</v>
      </c>
      <c r="F15" s="234"/>
      <c r="G15" s="234"/>
      <c r="H15" s="234"/>
      <c r="I15" s="234">
        <v>40</v>
      </c>
      <c r="J15" s="234">
        <v>45</v>
      </c>
      <c r="K15" s="235">
        <v>40</v>
      </c>
      <c r="L15" s="234"/>
      <c r="M15" s="235">
        <f t="shared" si="0"/>
        <v>85</v>
      </c>
      <c r="N15" s="236">
        <v>60</v>
      </c>
      <c r="O15" s="235">
        <v>0.6</v>
      </c>
      <c r="P15" s="236">
        <v>60</v>
      </c>
      <c r="Q15" s="235">
        <v>0.6</v>
      </c>
      <c r="R15" s="240" t="s">
        <v>330</v>
      </c>
      <c r="S15" s="240" t="s">
        <v>331</v>
      </c>
      <c r="T15" s="238"/>
      <c r="U15" s="239"/>
    </row>
    <row r="16" spans="1:21" s="1" customFormat="1" x14ac:dyDescent="0.3">
      <c r="A16" s="37">
        <v>5</v>
      </c>
      <c r="B16" s="46"/>
      <c r="C16" s="47"/>
      <c r="D16" s="233" t="s">
        <v>332</v>
      </c>
      <c r="E16" s="234">
        <v>120</v>
      </c>
      <c r="F16" s="234"/>
      <c r="G16" s="234"/>
      <c r="H16" s="234"/>
      <c r="I16" s="234">
        <v>120</v>
      </c>
      <c r="J16" s="234">
        <v>25</v>
      </c>
      <c r="K16" s="235">
        <v>80</v>
      </c>
      <c r="L16" s="234"/>
      <c r="M16" s="235">
        <f t="shared" si="0"/>
        <v>105</v>
      </c>
      <c r="N16" s="236">
        <v>180</v>
      </c>
      <c r="O16" s="235">
        <v>1.8</v>
      </c>
      <c r="P16" s="236">
        <v>180</v>
      </c>
      <c r="Q16" s="235">
        <v>1.8</v>
      </c>
      <c r="R16" s="241" t="s">
        <v>333</v>
      </c>
      <c r="S16" s="242" t="s">
        <v>334</v>
      </c>
      <c r="T16" s="238"/>
      <c r="U16" s="239"/>
    </row>
    <row r="17" spans="1:21" s="1" customFormat="1" x14ac:dyDescent="0.3">
      <c r="A17" s="37">
        <v>6</v>
      </c>
      <c r="B17" s="46"/>
      <c r="C17" s="47"/>
      <c r="D17" s="233" t="s">
        <v>335</v>
      </c>
      <c r="E17" s="234">
        <v>110</v>
      </c>
      <c r="F17" s="234"/>
      <c r="G17" s="234"/>
      <c r="H17" s="234"/>
      <c r="I17" s="234">
        <v>110</v>
      </c>
      <c r="J17" s="234">
        <v>10</v>
      </c>
      <c r="K17" s="234">
        <v>110</v>
      </c>
      <c r="L17" s="234"/>
      <c r="M17" s="235">
        <f t="shared" si="0"/>
        <v>120</v>
      </c>
      <c r="N17" s="236">
        <v>165</v>
      </c>
      <c r="O17" s="235">
        <v>1.65</v>
      </c>
      <c r="P17" s="236">
        <v>165</v>
      </c>
      <c r="Q17" s="235">
        <v>1.65</v>
      </c>
      <c r="R17" s="243" t="s">
        <v>336</v>
      </c>
      <c r="S17" s="243" t="s">
        <v>337</v>
      </c>
      <c r="T17" s="244"/>
      <c r="U17" s="245"/>
    </row>
    <row r="18" spans="1:21" s="1" customFormat="1" x14ac:dyDescent="0.3">
      <c r="A18" s="37">
        <v>7</v>
      </c>
      <c r="B18" s="46"/>
      <c r="C18" s="47"/>
      <c r="D18" s="233" t="s">
        <v>45</v>
      </c>
      <c r="E18" s="234">
        <v>85</v>
      </c>
      <c r="F18" s="234"/>
      <c r="G18" s="234"/>
      <c r="H18" s="234"/>
      <c r="I18" s="234">
        <v>85</v>
      </c>
      <c r="J18" s="234">
        <v>31</v>
      </c>
      <c r="K18" s="234">
        <v>85</v>
      </c>
      <c r="L18" s="234"/>
      <c r="M18" s="235">
        <f t="shared" si="0"/>
        <v>116</v>
      </c>
      <c r="N18" s="236">
        <v>127.5</v>
      </c>
      <c r="O18" s="235">
        <v>1.28</v>
      </c>
      <c r="P18" s="236">
        <v>127.5</v>
      </c>
      <c r="Q18" s="235">
        <v>1.28</v>
      </c>
      <c r="R18" s="246">
        <v>3.83277</v>
      </c>
      <c r="S18" s="246">
        <v>98.440437000000003</v>
      </c>
      <c r="T18" s="244"/>
      <c r="U18" s="245"/>
    </row>
    <row r="19" spans="1:21" s="1" customFormat="1" x14ac:dyDescent="0.3">
      <c r="A19" s="37">
        <v>8</v>
      </c>
      <c r="B19" s="46"/>
      <c r="C19" s="47"/>
      <c r="D19" s="233" t="s">
        <v>338</v>
      </c>
      <c r="E19" s="234">
        <v>100</v>
      </c>
      <c r="F19" s="234"/>
      <c r="G19" s="234"/>
      <c r="H19" s="234"/>
      <c r="I19" s="234">
        <v>100</v>
      </c>
      <c r="J19" s="234">
        <v>52</v>
      </c>
      <c r="K19" s="234">
        <v>76</v>
      </c>
      <c r="L19" s="234"/>
      <c r="M19" s="235">
        <f t="shared" si="0"/>
        <v>128</v>
      </c>
      <c r="N19" s="236">
        <v>150</v>
      </c>
      <c r="O19" s="235">
        <v>1.5</v>
      </c>
      <c r="P19" s="236">
        <v>150</v>
      </c>
      <c r="Q19" s="235">
        <v>1.5</v>
      </c>
      <c r="R19" s="247" t="s">
        <v>339</v>
      </c>
      <c r="S19" s="247" t="s">
        <v>340</v>
      </c>
      <c r="T19" s="244"/>
      <c r="U19" s="245"/>
    </row>
    <row r="20" spans="1:21" s="1" customFormat="1" x14ac:dyDescent="0.3">
      <c r="A20" s="37">
        <v>9</v>
      </c>
      <c r="B20" s="46"/>
      <c r="C20" s="47"/>
      <c r="D20" s="233" t="s">
        <v>341</v>
      </c>
      <c r="E20" s="234">
        <v>50</v>
      </c>
      <c r="F20" s="234"/>
      <c r="G20" s="234"/>
      <c r="H20" s="234"/>
      <c r="I20" s="234">
        <v>50</v>
      </c>
      <c r="J20" s="234">
        <v>46</v>
      </c>
      <c r="K20" s="234">
        <v>50</v>
      </c>
      <c r="L20" s="234"/>
      <c r="M20" s="235">
        <f t="shared" si="0"/>
        <v>96</v>
      </c>
      <c r="N20" s="236">
        <v>75</v>
      </c>
      <c r="O20" s="235">
        <v>0.75</v>
      </c>
      <c r="P20" s="236">
        <v>75</v>
      </c>
      <c r="Q20" s="235">
        <v>0.75</v>
      </c>
      <c r="R20" s="247" t="s">
        <v>342</v>
      </c>
      <c r="S20" s="247" t="s">
        <v>343</v>
      </c>
      <c r="T20" s="244"/>
      <c r="U20" s="245"/>
    </row>
    <row r="21" spans="1:21" s="1" customFormat="1" x14ac:dyDescent="0.3">
      <c r="A21" s="37">
        <v>10</v>
      </c>
      <c r="B21" s="46"/>
      <c r="C21" s="47"/>
      <c r="D21" s="233" t="s">
        <v>344</v>
      </c>
      <c r="E21" s="234">
        <v>50</v>
      </c>
      <c r="F21" s="234"/>
      <c r="G21" s="234"/>
      <c r="H21" s="234"/>
      <c r="I21" s="234">
        <v>50</v>
      </c>
      <c r="J21" s="234">
        <v>35</v>
      </c>
      <c r="K21" s="234">
        <v>20</v>
      </c>
      <c r="L21" s="234"/>
      <c r="M21" s="235">
        <f t="shared" si="0"/>
        <v>55</v>
      </c>
      <c r="N21" s="236">
        <v>75</v>
      </c>
      <c r="O21" s="235">
        <v>0.75</v>
      </c>
      <c r="P21" s="236">
        <v>75</v>
      </c>
      <c r="Q21" s="235">
        <v>0.75</v>
      </c>
      <c r="R21" s="247" t="s">
        <v>345</v>
      </c>
      <c r="S21" s="247" t="s">
        <v>346</v>
      </c>
      <c r="T21" s="244"/>
      <c r="U21" s="245"/>
    </row>
    <row r="22" spans="1:21" s="1" customFormat="1" x14ac:dyDescent="0.3">
      <c r="A22" s="37">
        <v>11</v>
      </c>
      <c r="B22" s="46"/>
      <c r="C22" s="47"/>
      <c r="D22" s="233" t="s">
        <v>347</v>
      </c>
      <c r="E22" s="234">
        <v>300</v>
      </c>
      <c r="F22" s="234"/>
      <c r="G22" s="234"/>
      <c r="H22" s="234"/>
      <c r="I22" s="234">
        <v>300</v>
      </c>
      <c r="J22" s="234">
        <v>120</v>
      </c>
      <c r="K22" s="234">
        <v>89</v>
      </c>
      <c r="L22" s="234"/>
      <c r="M22" s="235">
        <f t="shared" si="0"/>
        <v>209</v>
      </c>
      <c r="N22" s="236">
        <v>450</v>
      </c>
      <c r="O22" s="235">
        <v>4.5</v>
      </c>
      <c r="P22" s="236">
        <v>450</v>
      </c>
      <c r="Q22" s="235">
        <v>4.5</v>
      </c>
      <c r="R22" s="247" t="s">
        <v>348</v>
      </c>
      <c r="S22" s="247" t="s">
        <v>349</v>
      </c>
      <c r="T22" s="238"/>
      <c r="U22" s="239"/>
    </row>
    <row r="23" spans="1:21" s="1" customFormat="1" x14ac:dyDescent="0.3">
      <c r="A23" s="37">
        <v>12</v>
      </c>
      <c r="B23" s="46"/>
      <c r="C23" s="47"/>
      <c r="D23" s="233" t="s">
        <v>350</v>
      </c>
      <c r="E23" s="234">
        <v>300</v>
      </c>
      <c r="F23" s="234"/>
      <c r="G23" s="234"/>
      <c r="H23" s="234"/>
      <c r="I23" s="234">
        <v>300</v>
      </c>
      <c r="J23" s="234">
        <v>150</v>
      </c>
      <c r="K23" s="234">
        <v>116</v>
      </c>
      <c r="L23" s="234"/>
      <c r="M23" s="235">
        <f t="shared" si="0"/>
        <v>266</v>
      </c>
      <c r="N23" s="236">
        <v>450</v>
      </c>
      <c r="O23" s="235">
        <v>4.5</v>
      </c>
      <c r="P23" s="236">
        <v>450</v>
      </c>
      <c r="Q23" s="235">
        <v>4.5</v>
      </c>
      <c r="R23" s="247" t="s">
        <v>345</v>
      </c>
      <c r="S23" s="247" t="s">
        <v>346</v>
      </c>
      <c r="T23" s="238"/>
      <c r="U23" s="239"/>
    </row>
    <row r="24" spans="1:21" s="1" customFormat="1" x14ac:dyDescent="0.3">
      <c r="A24" s="37">
        <v>13</v>
      </c>
      <c r="B24" s="56"/>
      <c r="C24" s="57"/>
      <c r="D24" s="233" t="s">
        <v>351</v>
      </c>
      <c r="E24" s="234">
        <v>0</v>
      </c>
      <c r="F24" s="234"/>
      <c r="G24" s="234"/>
      <c r="H24" s="234"/>
      <c r="I24" s="234">
        <v>0</v>
      </c>
      <c r="J24" s="234">
        <v>0</v>
      </c>
      <c r="K24" s="234">
        <v>0</v>
      </c>
      <c r="L24" s="234"/>
      <c r="M24" s="234">
        <v>0</v>
      </c>
      <c r="N24" s="234">
        <v>0</v>
      </c>
      <c r="O24" s="234">
        <v>0</v>
      </c>
      <c r="P24" s="234">
        <v>0</v>
      </c>
      <c r="Q24" s="234">
        <v>0</v>
      </c>
      <c r="R24" s="248" t="s">
        <v>183</v>
      </c>
      <c r="S24" s="248" t="s">
        <v>183</v>
      </c>
      <c r="T24" s="238"/>
      <c r="U24" s="239"/>
    </row>
    <row r="25" spans="1:21" s="1" customFormat="1" x14ac:dyDescent="0.3">
      <c r="A25" s="65"/>
      <c r="B25" s="294" t="s">
        <v>229</v>
      </c>
      <c r="C25" s="295"/>
      <c r="D25" s="296"/>
      <c r="E25" s="66">
        <f>SUM(E12:E24)</f>
        <v>1468</v>
      </c>
      <c r="F25" s="66">
        <v>0</v>
      </c>
      <c r="G25" s="66">
        <f t="shared" ref="G25:N25" si="1">SUM(G12:G24)</f>
        <v>0</v>
      </c>
      <c r="H25" s="66">
        <f t="shared" si="1"/>
        <v>0</v>
      </c>
      <c r="I25" s="67">
        <f t="shared" si="1"/>
        <v>1468</v>
      </c>
      <c r="J25" s="67">
        <f t="shared" si="1"/>
        <v>644</v>
      </c>
      <c r="K25" s="67">
        <f t="shared" si="1"/>
        <v>824</v>
      </c>
      <c r="L25" s="67">
        <f t="shared" si="1"/>
        <v>0</v>
      </c>
      <c r="M25" s="67">
        <f>SUM(M12:M24)</f>
        <v>1468</v>
      </c>
      <c r="N25" s="68">
        <f t="shared" si="1"/>
        <v>2202</v>
      </c>
      <c r="O25" s="68"/>
      <c r="P25" s="68">
        <f>SUM(P12:P24)</f>
        <v>2202</v>
      </c>
      <c r="Q25" s="68"/>
      <c r="R25" s="69"/>
      <c r="S25" s="69"/>
      <c r="T25" s="70">
        <f>SUM(T12:T24)</f>
        <v>0</v>
      </c>
      <c r="U25" s="71"/>
    </row>
  </sheetData>
  <mergeCells count="11">
    <mergeCell ref="A7:A9"/>
    <mergeCell ref="B7:B9"/>
    <mergeCell ref="D7:D9"/>
    <mergeCell ref="E7:I8"/>
    <mergeCell ref="J7:M8"/>
    <mergeCell ref="P7:Q8"/>
    <mergeCell ref="R7:S8"/>
    <mergeCell ref="T7:T9"/>
    <mergeCell ref="U7:U9"/>
    <mergeCell ref="B25:D25"/>
    <mergeCell ref="N7:O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sqref="A1:XFD20"/>
    </sheetView>
  </sheetViews>
  <sheetFormatPr defaultRowHeight="14.4" x14ac:dyDescent="0.3"/>
  <cols>
    <col min="2" max="2" width="17" bestFit="1" customWidth="1"/>
    <col min="3" max="3" width="1.6640625" bestFit="1" customWidth="1"/>
    <col min="4" max="4" width="18.21875" bestFit="1" customWidth="1"/>
  </cols>
  <sheetData>
    <row r="1" spans="1:21" s="1" customFormat="1" ht="15.6" x14ac:dyDescent="0.3">
      <c r="B1" s="4" t="s">
        <v>0</v>
      </c>
      <c r="C1" s="4" t="s">
        <v>1</v>
      </c>
      <c r="D1" s="5" t="s">
        <v>2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3"/>
    </row>
    <row r="2" spans="1:21" s="1" customFormat="1" ht="15.6" x14ac:dyDescent="0.3">
      <c r="B2" s="4" t="s">
        <v>3</v>
      </c>
      <c r="C2" s="4" t="s">
        <v>1</v>
      </c>
      <c r="D2" s="5" t="s">
        <v>352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3"/>
    </row>
    <row r="3" spans="1:21" s="1" customFormat="1" ht="15.6" x14ac:dyDescent="0.3">
      <c r="B3" s="4" t="s">
        <v>5</v>
      </c>
      <c r="C3" s="4" t="s">
        <v>1</v>
      </c>
      <c r="D3" s="7" t="s">
        <v>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</row>
    <row r="4" spans="1:21" s="1" customFormat="1" ht="15.6" x14ac:dyDescent="0.3">
      <c r="B4" s="4" t="s">
        <v>7</v>
      </c>
      <c r="C4" s="4" t="s">
        <v>1</v>
      </c>
      <c r="D4" s="9" t="s">
        <v>8</v>
      </c>
      <c r="E4" s="10"/>
      <c r="F4" s="10"/>
      <c r="G4" s="10"/>
      <c r="H4" s="10"/>
      <c r="I4" s="10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</row>
    <row r="5" spans="1:21" s="1" customFormat="1" ht="15.6" x14ac:dyDescent="0.3">
      <c r="B5" s="4" t="s">
        <v>9</v>
      </c>
      <c r="C5" s="4" t="s">
        <v>1</v>
      </c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"/>
    </row>
    <row r="6" spans="1:21" s="1" customFormat="1" x14ac:dyDescent="0.3"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</row>
    <row r="7" spans="1:21" s="1" customFormat="1" x14ac:dyDescent="0.3">
      <c r="A7" s="297" t="s">
        <v>10</v>
      </c>
      <c r="B7" s="300" t="s">
        <v>3</v>
      </c>
      <c r="C7" s="11"/>
      <c r="D7" s="303" t="s">
        <v>11</v>
      </c>
      <c r="E7" s="300" t="s">
        <v>12</v>
      </c>
      <c r="F7" s="306"/>
      <c r="G7" s="306"/>
      <c r="H7" s="306"/>
      <c r="I7" s="307"/>
      <c r="J7" s="284" t="s">
        <v>13</v>
      </c>
      <c r="K7" s="310"/>
      <c r="L7" s="310"/>
      <c r="M7" s="311"/>
      <c r="N7" s="284" t="s">
        <v>14</v>
      </c>
      <c r="O7" s="285"/>
      <c r="P7" s="284" t="s">
        <v>15</v>
      </c>
      <c r="Q7" s="285"/>
      <c r="R7" s="284" t="s">
        <v>16</v>
      </c>
      <c r="S7" s="285"/>
      <c r="T7" s="288" t="s">
        <v>17</v>
      </c>
      <c r="U7" s="291" t="s">
        <v>18</v>
      </c>
    </row>
    <row r="8" spans="1:21" s="1" customFormat="1" x14ac:dyDescent="0.3">
      <c r="A8" s="298"/>
      <c r="B8" s="301"/>
      <c r="C8" s="12"/>
      <c r="D8" s="304"/>
      <c r="E8" s="302"/>
      <c r="F8" s="308"/>
      <c r="G8" s="308"/>
      <c r="H8" s="308"/>
      <c r="I8" s="309"/>
      <c r="J8" s="312"/>
      <c r="K8" s="313"/>
      <c r="L8" s="313"/>
      <c r="M8" s="314"/>
      <c r="N8" s="286"/>
      <c r="O8" s="287"/>
      <c r="P8" s="286"/>
      <c r="Q8" s="287"/>
      <c r="R8" s="286"/>
      <c r="S8" s="287"/>
      <c r="T8" s="289"/>
      <c r="U8" s="292"/>
    </row>
    <row r="9" spans="1:21" s="1" customFormat="1" ht="57.6" x14ac:dyDescent="0.3">
      <c r="A9" s="299"/>
      <c r="B9" s="302"/>
      <c r="C9" s="13"/>
      <c r="D9" s="305"/>
      <c r="E9" s="14" t="s">
        <v>19</v>
      </c>
      <c r="F9" s="14" t="s">
        <v>20</v>
      </c>
      <c r="G9" s="14" t="s">
        <v>21</v>
      </c>
      <c r="H9" s="14" t="s">
        <v>22</v>
      </c>
      <c r="I9" s="14" t="s">
        <v>23</v>
      </c>
      <c r="J9" s="15" t="s">
        <v>24</v>
      </c>
      <c r="K9" s="15" t="s">
        <v>25</v>
      </c>
      <c r="L9" s="16" t="s">
        <v>26</v>
      </c>
      <c r="M9" s="15" t="s">
        <v>23</v>
      </c>
      <c r="N9" s="15" t="s">
        <v>27</v>
      </c>
      <c r="O9" s="17" t="s">
        <v>28</v>
      </c>
      <c r="P9" s="15" t="s">
        <v>27</v>
      </c>
      <c r="Q9" s="18" t="s">
        <v>28</v>
      </c>
      <c r="R9" s="15" t="s">
        <v>29</v>
      </c>
      <c r="S9" s="17" t="s">
        <v>30</v>
      </c>
      <c r="T9" s="290"/>
      <c r="U9" s="293"/>
    </row>
    <row r="10" spans="1:21" s="1" customFormat="1" x14ac:dyDescent="0.3">
      <c r="A10" s="19">
        <v>1</v>
      </c>
      <c r="B10" s="20" t="s">
        <v>31</v>
      </c>
      <c r="C10" s="21"/>
      <c r="D10" s="22" t="s">
        <v>32</v>
      </c>
      <c r="E10" s="22">
        <v>4</v>
      </c>
      <c r="F10" s="22">
        <v>5</v>
      </c>
      <c r="G10" s="22">
        <v>6</v>
      </c>
      <c r="H10" s="22">
        <v>7</v>
      </c>
      <c r="I10" s="22">
        <v>8</v>
      </c>
      <c r="J10" s="23">
        <v>9</v>
      </c>
      <c r="K10" s="23">
        <v>10</v>
      </c>
      <c r="L10" s="23">
        <v>11</v>
      </c>
      <c r="M10" s="23">
        <v>12</v>
      </c>
      <c r="N10" s="23">
        <v>13</v>
      </c>
      <c r="O10" s="23">
        <v>14</v>
      </c>
      <c r="P10" s="23">
        <v>15</v>
      </c>
      <c r="Q10" s="23">
        <v>16</v>
      </c>
      <c r="R10" s="23">
        <v>17</v>
      </c>
      <c r="S10" s="23">
        <v>18</v>
      </c>
      <c r="T10" s="24">
        <v>19</v>
      </c>
      <c r="U10" s="25">
        <v>20</v>
      </c>
    </row>
    <row r="11" spans="1:21" s="127" customFormat="1" ht="18" customHeight="1" x14ac:dyDescent="0.3">
      <c r="A11" s="249">
        <v>1</v>
      </c>
      <c r="B11" s="250" t="s">
        <v>353</v>
      </c>
      <c r="C11" s="251"/>
      <c r="D11" s="252"/>
      <c r="E11" s="253"/>
      <c r="F11" s="253"/>
      <c r="G11" s="253"/>
      <c r="H11" s="253"/>
      <c r="I11" s="253"/>
      <c r="J11" s="254"/>
      <c r="K11" s="254"/>
      <c r="L11" s="254"/>
      <c r="M11" s="254"/>
      <c r="N11" s="255"/>
      <c r="O11" s="255"/>
      <c r="P11" s="256"/>
      <c r="Q11" s="256"/>
      <c r="R11" s="257"/>
      <c r="S11" s="257"/>
      <c r="T11" s="258"/>
      <c r="U11" s="259"/>
    </row>
    <row r="12" spans="1:21" s="138" customFormat="1" ht="18" customHeight="1" x14ac:dyDescent="0.3">
      <c r="A12" s="128">
        <v>1</v>
      </c>
      <c r="B12" s="129"/>
      <c r="C12" s="130"/>
      <c r="D12" s="131" t="s">
        <v>354</v>
      </c>
      <c r="E12" s="132">
        <v>573</v>
      </c>
      <c r="F12" s="132"/>
      <c r="G12" s="133"/>
      <c r="H12" s="133"/>
      <c r="I12" s="132">
        <v>573</v>
      </c>
      <c r="J12" s="132">
        <v>0</v>
      </c>
      <c r="K12" s="132">
        <v>573</v>
      </c>
      <c r="L12" s="132"/>
      <c r="M12" s="132">
        <f>SUM(J12+K12)</f>
        <v>573</v>
      </c>
      <c r="N12" s="132">
        <f>SUM(O12*K12)</f>
        <v>8595</v>
      </c>
      <c r="O12" s="132">
        <v>15</v>
      </c>
      <c r="P12" s="132">
        <f>SUM(Q12*K12)</f>
        <v>9168</v>
      </c>
      <c r="Q12" s="132">
        <v>16</v>
      </c>
      <c r="R12" s="136"/>
      <c r="S12" s="136"/>
      <c r="T12" s="260">
        <v>180</v>
      </c>
      <c r="U12" s="136"/>
    </row>
    <row r="13" spans="1:21" s="138" customFormat="1" ht="18" customHeight="1" x14ac:dyDescent="0.3">
      <c r="A13" s="128">
        <v>2</v>
      </c>
      <c r="B13" s="129"/>
      <c r="C13" s="130"/>
      <c r="D13" s="131" t="s">
        <v>355</v>
      </c>
      <c r="E13" s="132">
        <v>372</v>
      </c>
      <c r="F13" s="132"/>
      <c r="G13" s="133"/>
      <c r="H13" s="133"/>
      <c r="I13" s="132">
        <v>372</v>
      </c>
      <c r="J13" s="132">
        <v>0</v>
      </c>
      <c r="K13" s="132">
        <v>372</v>
      </c>
      <c r="L13" s="132"/>
      <c r="M13" s="132">
        <f t="shared" ref="M13:M19" si="0">SUM(J13+K13)</f>
        <v>372</v>
      </c>
      <c r="N13" s="132">
        <f t="shared" ref="N13:N19" si="1">SUM(O13*K13)</f>
        <v>5580</v>
      </c>
      <c r="O13" s="132">
        <v>15</v>
      </c>
      <c r="P13" s="132">
        <f t="shared" ref="P13:P19" si="2">SUM(Q13*K13)</f>
        <v>5952</v>
      </c>
      <c r="Q13" s="132">
        <v>16</v>
      </c>
      <c r="R13" s="136"/>
      <c r="S13" s="136"/>
      <c r="T13" s="260">
        <v>125</v>
      </c>
      <c r="U13" s="136"/>
    </row>
    <row r="14" spans="1:21" s="138" customFormat="1" ht="18" customHeight="1" x14ac:dyDescent="0.3">
      <c r="A14" s="128">
        <v>3</v>
      </c>
      <c r="B14" s="129"/>
      <c r="C14" s="130"/>
      <c r="D14" s="131" t="s">
        <v>356</v>
      </c>
      <c r="E14" s="132">
        <v>382</v>
      </c>
      <c r="F14" s="132"/>
      <c r="G14" s="133"/>
      <c r="H14" s="133"/>
      <c r="I14" s="132">
        <v>382</v>
      </c>
      <c r="J14" s="132">
        <v>0</v>
      </c>
      <c r="K14" s="132">
        <v>382</v>
      </c>
      <c r="L14" s="132"/>
      <c r="M14" s="132">
        <f t="shared" si="0"/>
        <v>382</v>
      </c>
      <c r="N14" s="132">
        <f t="shared" si="1"/>
        <v>6112</v>
      </c>
      <c r="O14" s="132">
        <v>16</v>
      </c>
      <c r="P14" s="132">
        <f t="shared" si="2"/>
        <v>6112</v>
      </c>
      <c r="Q14" s="132">
        <v>16</v>
      </c>
      <c r="R14" s="136"/>
      <c r="S14" s="136"/>
      <c r="T14" s="260">
        <v>78</v>
      </c>
      <c r="U14" s="136"/>
    </row>
    <row r="15" spans="1:21" s="138" customFormat="1" ht="18" customHeight="1" x14ac:dyDescent="0.3">
      <c r="A15" s="128">
        <v>4</v>
      </c>
      <c r="B15" s="129"/>
      <c r="C15" s="130"/>
      <c r="D15" s="131" t="s">
        <v>357</v>
      </c>
      <c r="E15" s="132">
        <v>385</v>
      </c>
      <c r="F15" s="132"/>
      <c r="G15" s="133"/>
      <c r="H15" s="133"/>
      <c r="I15" s="132">
        <v>385</v>
      </c>
      <c r="J15" s="133">
        <v>0</v>
      </c>
      <c r="K15" s="132">
        <v>385</v>
      </c>
      <c r="L15" s="133"/>
      <c r="M15" s="132">
        <f t="shared" si="0"/>
        <v>385</v>
      </c>
      <c r="N15" s="132">
        <f t="shared" si="1"/>
        <v>5775</v>
      </c>
      <c r="O15" s="133">
        <v>15</v>
      </c>
      <c r="P15" s="132">
        <f t="shared" si="2"/>
        <v>6545</v>
      </c>
      <c r="Q15" s="133">
        <v>17</v>
      </c>
      <c r="R15" s="136"/>
      <c r="S15" s="136"/>
      <c r="T15" s="260">
        <v>104</v>
      </c>
      <c r="U15" s="136"/>
    </row>
    <row r="16" spans="1:21" s="138" customFormat="1" ht="18" customHeight="1" x14ac:dyDescent="0.3">
      <c r="A16" s="128">
        <v>5</v>
      </c>
      <c r="B16" s="129"/>
      <c r="C16" s="130"/>
      <c r="D16" s="131" t="s">
        <v>358</v>
      </c>
      <c r="E16" s="132">
        <v>610</v>
      </c>
      <c r="F16" s="132"/>
      <c r="G16" s="133"/>
      <c r="H16" s="133"/>
      <c r="I16" s="132">
        <v>610</v>
      </c>
      <c r="J16" s="132">
        <v>290</v>
      </c>
      <c r="K16" s="132">
        <v>320</v>
      </c>
      <c r="L16" s="133"/>
      <c r="M16" s="132">
        <f t="shared" si="0"/>
        <v>610</v>
      </c>
      <c r="N16" s="132">
        <f t="shared" si="1"/>
        <v>5120</v>
      </c>
      <c r="O16" s="133">
        <v>16</v>
      </c>
      <c r="P16" s="132">
        <f t="shared" si="2"/>
        <v>5440</v>
      </c>
      <c r="Q16" s="133">
        <v>17</v>
      </c>
      <c r="R16" s="136"/>
      <c r="S16" s="136"/>
      <c r="T16" s="260">
        <v>320</v>
      </c>
      <c r="U16" s="136"/>
    </row>
    <row r="17" spans="1:21" s="138" customFormat="1" ht="18" customHeight="1" x14ac:dyDescent="0.3">
      <c r="A17" s="128">
        <v>6</v>
      </c>
      <c r="B17" s="129"/>
      <c r="C17" s="130"/>
      <c r="D17" s="131" t="s">
        <v>359</v>
      </c>
      <c r="E17" s="132">
        <v>240</v>
      </c>
      <c r="F17" s="132"/>
      <c r="G17" s="133"/>
      <c r="H17" s="133"/>
      <c r="I17" s="132">
        <v>240</v>
      </c>
      <c r="J17" s="132">
        <v>0</v>
      </c>
      <c r="K17" s="132">
        <v>240</v>
      </c>
      <c r="L17" s="133"/>
      <c r="M17" s="132">
        <f t="shared" si="0"/>
        <v>240</v>
      </c>
      <c r="N17" s="132">
        <f t="shared" si="1"/>
        <v>3840</v>
      </c>
      <c r="O17" s="133">
        <v>16</v>
      </c>
      <c r="P17" s="132">
        <f t="shared" si="2"/>
        <v>3840</v>
      </c>
      <c r="Q17" s="133">
        <v>16</v>
      </c>
      <c r="R17" s="136"/>
      <c r="S17" s="136"/>
      <c r="T17" s="261">
        <v>65</v>
      </c>
      <c r="U17" s="140"/>
    </row>
    <row r="18" spans="1:21" s="138" customFormat="1" ht="18" customHeight="1" x14ac:dyDescent="0.3">
      <c r="A18" s="128">
        <v>7</v>
      </c>
      <c r="B18" s="129"/>
      <c r="C18" s="130"/>
      <c r="D18" s="131" t="s">
        <v>360</v>
      </c>
      <c r="E18" s="132">
        <v>596</v>
      </c>
      <c r="F18" s="132"/>
      <c r="G18" s="133"/>
      <c r="H18" s="133"/>
      <c r="I18" s="132">
        <v>596</v>
      </c>
      <c r="J18" s="132">
        <v>0</v>
      </c>
      <c r="K18" s="132">
        <v>596</v>
      </c>
      <c r="L18" s="132"/>
      <c r="M18" s="132">
        <f t="shared" si="0"/>
        <v>596</v>
      </c>
      <c r="N18" s="132">
        <f t="shared" si="1"/>
        <v>9536</v>
      </c>
      <c r="O18" s="132">
        <v>16</v>
      </c>
      <c r="P18" s="132">
        <f t="shared" si="2"/>
        <v>9536</v>
      </c>
      <c r="Q18" s="132">
        <v>16</v>
      </c>
      <c r="R18" s="136"/>
      <c r="S18" s="136"/>
      <c r="T18" s="261">
        <v>176</v>
      </c>
      <c r="U18" s="140"/>
    </row>
    <row r="19" spans="1:21" s="150" customFormat="1" ht="18" customHeight="1" x14ac:dyDescent="0.3">
      <c r="A19" s="141">
        <v>8</v>
      </c>
      <c r="B19" s="262"/>
      <c r="C19" s="263"/>
      <c r="D19" s="144" t="s">
        <v>361</v>
      </c>
      <c r="E19" s="145">
        <v>885</v>
      </c>
      <c r="F19" s="145"/>
      <c r="G19" s="146"/>
      <c r="H19" s="146"/>
      <c r="I19" s="145">
        <v>885</v>
      </c>
      <c r="J19" s="145">
        <v>405</v>
      </c>
      <c r="K19" s="145">
        <v>480</v>
      </c>
      <c r="L19" s="145"/>
      <c r="M19" s="132">
        <f t="shared" si="0"/>
        <v>885</v>
      </c>
      <c r="N19" s="132">
        <f t="shared" si="1"/>
        <v>7680</v>
      </c>
      <c r="O19" s="145">
        <v>16</v>
      </c>
      <c r="P19" s="132">
        <f t="shared" si="2"/>
        <v>8160</v>
      </c>
      <c r="Q19" s="145">
        <v>17</v>
      </c>
      <c r="R19" s="148"/>
      <c r="S19" s="148"/>
      <c r="T19" s="264">
        <v>380</v>
      </c>
      <c r="U19" s="265"/>
    </row>
    <row r="20" spans="1:21" s="1" customFormat="1" ht="18" customHeight="1" x14ac:dyDescent="0.3">
      <c r="A20" s="65"/>
      <c r="B20" s="294" t="s">
        <v>211</v>
      </c>
      <c r="C20" s="295"/>
      <c r="D20" s="296"/>
      <c r="E20" s="66">
        <f>SUM(E12:E19)</f>
        <v>4043</v>
      </c>
      <c r="F20" s="66">
        <v>0</v>
      </c>
      <c r="G20" s="66">
        <f t="shared" ref="G20:N20" si="3">SUM(G12:G19)</f>
        <v>0</v>
      </c>
      <c r="H20" s="66">
        <f t="shared" si="3"/>
        <v>0</v>
      </c>
      <c r="I20" s="67">
        <f t="shared" si="3"/>
        <v>4043</v>
      </c>
      <c r="J20" s="67">
        <f t="shared" si="3"/>
        <v>695</v>
      </c>
      <c r="K20" s="67">
        <f t="shared" si="3"/>
        <v>3348</v>
      </c>
      <c r="L20" s="67">
        <f t="shared" si="3"/>
        <v>0</v>
      </c>
      <c r="M20" s="67">
        <f t="shared" si="3"/>
        <v>4043</v>
      </c>
      <c r="N20" s="68">
        <f t="shared" si="3"/>
        <v>52238</v>
      </c>
      <c r="O20" s="68"/>
      <c r="P20" s="68">
        <f>SUM(P12:P19)</f>
        <v>54753</v>
      </c>
      <c r="Q20" s="68"/>
      <c r="R20" s="69"/>
      <c r="S20" s="69"/>
      <c r="T20" s="173">
        <f>SUM(T12:T19)</f>
        <v>1428</v>
      </c>
      <c r="U20" s="71"/>
    </row>
  </sheetData>
  <mergeCells count="11">
    <mergeCell ref="A7:A9"/>
    <mergeCell ref="B7:B9"/>
    <mergeCell ref="D7:D9"/>
    <mergeCell ref="E7:I8"/>
    <mergeCell ref="J7:M8"/>
    <mergeCell ref="P7:Q8"/>
    <mergeCell ref="R7:S8"/>
    <mergeCell ref="T7:T9"/>
    <mergeCell ref="U7:U9"/>
    <mergeCell ref="B20:D20"/>
    <mergeCell ref="N7:O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D8" sqref="D8:D10"/>
    </sheetView>
  </sheetViews>
  <sheetFormatPr defaultRowHeight="14.4" x14ac:dyDescent="0.3"/>
  <cols>
    <col min="2" max="2" width="12.109375" bestFit="1" customWidth="1"/>
    <col min="3" max="3" width="1.6640625" bestFit="1" customWidth="1"/>
    <col min="4" max="4" width="14.44140625" bestFit="1" customWidth="1"/>
  </cols>
  <sheetData>
    <row r="1" spans="1:21" s="1" customFormat="1" x14ac:dyDescent="0.3"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</row>
    <row r="2" spans="1:21" s="1" customFormat="1" ht="15.6" x14ac:dyDescent="0.3">
      <c r="B2" s="4" t="s">
        <v>0</v>
      </c>
      <c r="C2" s="4" t="s">
        <v>1</v>
      </c>
      <c r="D2" s="5" t="s">
        <v>2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3"/>
    </row>
    <row r="3" spans="1:21" s="1" customFormat="1" ht="15.6" x14ac:dyDescent="0.3">
      <c r="B3" s="4" t="s">
        <v>3</v>
      </c>
      <c r="C3" s="4" t="s">
        <v>1</v>
      </c>
      <c r="D3" s="5" t="s">
        <v>362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3"/>
    </row>
    <row r="4" spans="1:21" s="1" customFormat="1" ht="15.6" x14ac:dyDescent="0.3">
      <c r="B4" s="4" t="s">
        <v>5</v>
      </c>
      <c r="C4" s="4" t="s">
        <v>1</v>
      </c>
      <c r="D4" s="7" t="s">
        <v>6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</row>
    <row r="5" spans="1:21" s="1" customFormat="1" ht="15.6" x14ac:dyDescent="0.3">
      <c r="B5" s="4" t="s">
        <v>7</v>
      </c>
      <c r="C5" s="4" t="s">
        <v>1</v>
      </c>
      <c r="D5" s="9" t="s">
        <v>8</v>
      </c>
      <c r="E5" s="10"/>
      <c r="F5" s="10"/>
      <c r="G5" s="10"/>
      <c r="H5" s="10"/>
      <c r="I5" s="10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"/>
    </row>
    <row r="6" spans="1:21" s="1" customFormat="1" ht="15.6" x14ac:dyDescent="0.3">
      <c r="B6" s="4" t="s">
        <v>9</v>
      </c>
      <c r="C6" s="4" t="s">
        <v>1</v>
      </c>
      <c r="D6" s="7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3"/>
    </row>
    <row r="7" spans="1:21" s="1" customFormat="1" x14ac:dyDescent="0.3"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</row>
    <row r="8" spans="1:21" s="1" customFormat="1" x14ac:dyDescent="0.3">
      <c r="A8" s="297" t="s">
        <v>10</v>
      </c>
      <c r="B8" s="300" t="s">
        <v>3</v>
      </c>
      <c r="C8" s="11"/>
      <c r="D8" s="303" t="s">
        <v>11</v>
      </c>
      <c r="E8" s="300" t="s">
        <v>12</v>
      </c>
      <c r="F8" s="306"/>
      <c r="G8" s="306"/>
      <c r="H8" s="306"/>
      <c r="I8" s="307"/>
      <c r="J8" s="284" t="s">
        <v>13</v>
      </c>
      <c r="K8" s="310"/>
      <c r="L8" s="310"/>
      <c r="M8" s="311"/>
      <c r="N8" s="284" t="s">
        <v>14</v>
      </c>
      <c r="O8" s="285"/>
      <c r="P8" s="284" t="s">
        <v>15</v>
      </c>
      <c r="Q8" s="285"/>
      <c r="R8" s="284" t="s">
        <v>16</v>
      </c>
      <c r="S8" s="285"/>
      <c r="T8" s="288" t="s">
        <v>17</v>
      </c>
      <c r="U8" s="291" t="s">
        <v>18</v>
      </c>
    </row>
    <row r="9" spans="1:21" s="1" customFormat="1" x14ac:dyDescent="0.3">
      <c r="A9" s="298"/>
      <c r="B9" s="301"/>
      <c r="C9" s="12"/>
      <c r="D9" s="304"/>
      <c r="E9" s="302"/>
      <c r="F9" s="308"/>
      <c r="G9" s="308"/>
      <c r="H9" s="308"/>
      <c r="I9" s="309"/>
      <c r="J9" s="312"/>
      <c r="K9" s="313"/>
      <c r="L9" s="313"/>
      <c r="M9" s="314"/>
      <c r="N9" s="286"/>
      <c r="O9" s="287"/>
      <c r="P9" s="286"/>
      <c r="Q9" s="287"/>
      <c r="R9" s="286"/>
      <c r="S9" s="287"/>
      <c r="T9" s="289"/>
      <c r="U9" s="292"/>
    </row>
    <row r="10" spans="1:21" s="1" customFormat="1" ht="57.6" x14ac:dyDescent="0.3">
      <c r="A10" s="299"/>
      <c r="B10" s="302"/>
      <c r="C10" s="13"/>
      <c r="D10" s="305"/>
      <c r="E10" s="14" t="s">
        <v>19</v>
      </c>
      <c r="F10" s="14" t="s">
        <v>20</v>
      </c>
      <c r="G10" s="14" t="s">
        <v>21</v>
      </c>
      <c r="H10" s="14" t="s">
        <v>22</v>
      </c>
      <c r="I10" s="14" t="s">
        <v>23</v>
      </c>
      <c r="J10" s="15" t="s">
        <v>24</v>
      </c>
      <c r="K10" s="15" t="s">
        <v>25</v>
      </c>
      <c r="L10" s="16" t="s">
        <v>26</v>
      </c>
      <c r="M10" s="15" t="s">
        <v>23</v>
      </c>
      <c r="N10" s="15" t="s">
        <v>27</v>
      </c>
      <c r="O10" s="17" t="s">
        <v>28</v>
      </c>
      <c r="P10" s="15" t="s">
        <v>27</v>
      </c>
      <c r="Q10" s="18" t="s">
        <v>28</v>
      </c>
      <c r="R10" s="15" t="s">
        <v>29</v>
      </c>
      <c r="S10" s="17" t="s">
        <v>30</v>
      </c>
      <c r="T10" s="290"/>
      <c r="U10" s="293"/>
    </row>
    <row r="11" spans="1:21" s="1" customFormat="1" x14ac:dyDescent="0.3">
      <c r="A11" s="19">
        <v>1</v>
      </c>
      <c r="B11" s="20" t="s">
        <v>31</v>
      </c>
      <c r="C11" s="21"/>
      <c r="D11" s="22" t="s">
        <v>32</v>
      </c>
      <c r="E11" s="22">
        <v>4</v>
      </c>
      <c r="F11" s="22">
        <v>5</v>
      </c>
      <c r="G11" s="22">
        <v>6</v>
      </c>
      <c r="H11" s="22">
        <v>7</v>
      </c>
      <c r="I11" s="22">
        <v>8</v>
      </c>
      <c r="J11" s="23">
        <v>9</v>
      </c>
      <c r="K11" s="23">
        <v>10</v>
      </c>
      <c r="L11" s="23">
        <v>11</v>
      </c>
      <c r="M11" s="23">
        <v>12</v>
      </c>
      <c r="N11" s="23">
        <v>13</v>
      </c>
      <c r="O11" s="23">
        <v>14</v>
      </c>
      <c r="P11" s="23">
        <v>15</v>
      </c>
      <c r="Q11" s="23">
        <v>16</v>
      </c>
      <c r="R11" s="23">
        <v>17</v>
      </c>
      <c r="S11" s="23">
        <v>18</v>
      </c>
      <c r="T11" s="24">
        <v>19</v>
      </c>
      <c r="U11" s="25">
        <v>20</v>
      </c>
    </row>
    <row r="12" spans="1:21" s="1" customFormat="1" ht="18" customHeight="1" x14ac:dyDescent="0.3">
      <c r="A12" s="26">
        <v>1</v>
      </c>
      <c r="B12" s="27" t="s">
        <v>363</v>
      </c>
      <c r="C12" s="28"/>
      <c r="D12" s="29"/>
      <c r="E12" s="30"/>
      <c r="F12" s="30"/>
      <c r="G12" s="30"/>
      <c r="H12" s="30"/>
      <c r="I12" s="30"/>
      <c r="J12" s="31"/>
      <c r="K12" s="31"/>
      <c r="L12" s="31"/>
      <c r="M12" s="31"/>
      <c r="N12" s="32"/>
      <c r="O12" s="32"/>
      <c r="P12" s="33"/>
      <c r="Q12" s="33"/>
      <c r="R12" s="34"/>
      <c r="S12" s="34"/>
      <c r="T12" s="35"/>
      <c r="U12" s="36"/>
    </row>
    <row r="13" spans="1:21" s="127" customFormat="1" ht="18" customHeight="1" x14ac:dyDescent="0.3">
      <c r="A13" s="117">
        <v>1</v>
      </c>
      <c r="B13" s="118"/>
      <c r="C13" s="119"/>
      <c r="D13" s="120" t="s">
        <v>364</v>
      </c>
      <c r="E13" s="266">
        <v>540</v>
      </c>
      <c r="F13" s="266"/>
      <c r="G13" s="266">
        <v>0</v>
      </c>
      <c r="H13" s="266"/>
      <c r="I13" s="266">
        <v>365</v>
      </c>
      <c r="J13" s="266">
        <v>0</v>
      </c>
      <c r="K13" s="266">
        <v>540</v>
      </c>
      <c r="L13" s="266"/>
      <c r="M13" s="266">
        <f>SUM(J13+K13)</f>
        <v>540</v>
      </c>
      <c r="N13" s="267">
        <f t="shared" ref="N13:N21" si="0">SUM(K13*O13)</f>
        <v>8100</v>
      </c>
      <c r="O13" s="266">
        <v>15</v>
      </c>
      <c r="P13" s="267">
        <f t="shared" ref="P13:P21" si="1">SUM(K13*Q13)</f>
        <v>8640</v>
      </c>
      <c r="Q13" s="266">
        <v>16</v>
      </c>
      <c r="R13" s="268" t="s">
        <v>365</v>
      </c>
      <c r="S13" s="268" t="s">
        <v>366</v>
      </c>
      <c r="T13" s="126"/>
      <c r="U13" s="125"/>
    </row>
    <row r="14" spans="1:21" s="138" customFormat="1" ht="18" customHeight="1" x14ac:dyDescent="0.3">
      <c r="A14" s="128">
        <v>2</v>
      </c>
      <c r="B14" s="129"/>
      <c r="C14" s="130"/>
      <c r="D14" s="131" t="s">
        <v>367</v>
      </c>
      <c r="E14" s="269">
        <v>198</v>
      </c>
      <c r="F14" s="269"/>
      <c r="G14" s="269">
        <v>4</v>
      </c>
      <c r="H14" s="269"/>
      <c r="I14" s="269">
        <f>SUM(E14+F14+G14)</f>
        <v>202</v>
      </c>
      <c r="J14" s="269">
        <v>4</v>
      </c>
      <c r="K14" s="269">
        <v>198</v>
      </c>
      <c r="L14" s="269"/>
      <c r="M14" s="269">
        <f>SUM(J14+K14)</f>
        <v>202</v>
      </c>
      <c r="N14" s="269">
        <f t="shared" si="0"/>
        <v>2772</v>
      </c>
      <c r="O14" s="269">
        <v>14</v>
      </c>
      <c r="P14" s="269">
        <f t="shared" si="1"/>
        <v>2772</v>
      </c>
      <c r="Q14" s="269">
        <v>14</v>
      </c>
      <c r="R14" s="270" t="s">
        <v>368</v>
      </c>
      <c r="S14" s="270" t="s">
        <v>369</v>
      </c>
      <c r="T14" s="137"/>
      <c r="U14" s="136"/>
    </row>
    <row r="15" spans="1:21" s="138" customFormat="1" ht="18" customHeight="1" x14ac:dyDescent="0.3">
      <c r="A15" s="128">
        <v>3</v>
      </c>
      <c r="B15" s="129"/>
      <c r="C15" s="130"/>
      <c r="D15" s="131" t="s">
        <v>370</v>
      </c>
      <c r="E15" s="269">
        <v>420</v>
      </c>
      <c r="F15" s="269"/>
      <c r="G15" s="269">
        <v>10</v>
      </c>
      <c r="H15" s="269"/>
      <c r="I15" s="269">
        <f t="shared" ref="I15:I21" si="2">SUM(E15+F15+G15)</f>
        <v>430</v>
      </c>
      <c r="J15" s="269">
        <v>10</v>
      </c>
      <c r="K15" s="269">
        <v>420</v>
      </c>
      <c r="L15" s="269"/>
      <c r="M15" s="269">
        <f t="shared" ref="M15:M20" si="3">SUM(J15+K15)</f>
        <v>430</v>
      </c>
      <c r="N15" s="269">
        <f t="shared" si="0"/>
        <v>5880</v>
      </c>
      <c r="O15" s="269">
        <v>14</v>
      </c>
      <c r="P15" s="269">
        <f t="shared" si="1"/>
        <v>5880</v>
      </c>
      <c r="Q15" s="269">
        <v>14</v>
      </c>
      <c r="R15" s="270" t="s">
        <v>371</v>
      </c>
      <c r="S15" s="270" t="s">
        <v>372</v>
      </c>
      <c r="T15" s="137"/>
      <c r="U15" s="136"/>
    </row>
    <row r="16" spans="1:21" s="138" customFormat="1" ht="18" customHeight="1" x14ac:dyDescent="0.3">
      <c r="A16" s="128">
        <v>4</v>
      </c>
      <c r="B16" s="129"/>
      <c r="C16" s="130"/>
      <c r="D16" s="131" t="s">
        <v>373</v>
      </c>
      <c r="E16" s="269">
        <v>406</v>
      </c>
      <c r="F16" s="269"/>
      <c r="G16" s="269">
        <v>8</v>
      </c>
      <c r="H16" s="269"/>
      <c r="I16" s="269">
        <f t="shared" si="2"/>
        <v>414</v>
      </c>
      <c r="J16" s="269">
        <v>8</v>
      </c>
      <c r="K16" s="269">
        <v>406</v>
      </c>
      <c r="L16" s="269"/>
      <c r="M16" s="269">
        <f t="shared" si="3"/>
        <v>414</v>
      </c>
      <c r="N16" s="269">
        <f t="shared" si="0"/>
        <v>6090</v>
      </c>
      <c r="O16" s="269">
        <v>15</v>
      </c>
      <c r="P16" s="269">
        <f t="shared" si="1"/>
        <v>6090</v>
      </c>
      <c r="Q16" s="269">
        <v>15</v>
      </c>
      <c r="R16" s="270" t="s">
        <v>374</v>
      </c>
      <c r="S16" s="270" t="s">
        <v>375</v>
      </c>
      <c r="T16" s="137"/>
      <c r="U16" s="136"/>
    </row>
    <row r="17" spans="1:21" s="138" customFormat="1" ht="18" customHeight="1" x14ac:dyDescent="0.3">
      <c r="A17" s="128">
        <v>5</v>
      </c>
      <c r="B17" s="129"/>
      <c r="C17" s="130"/>
      <c r="D17" s="131" t="s">
        <v>376</v>
      </c>
      <c r="E17" s="269">
        <v>358</v>
      </c>
      <c r="F17" s="269"/>
      <c r="G17" s="269">
        <v>12</v>
      </c>
      <c r="H17" s="269"/>
      <c r="I17" s="269">
        <f t="shared" si="2"/>
        <v>370</v>
      </c>
      <c r="J17" s="269">
        <v>12</v>
      </c>
      <c r="K17" s="269">
        <v>358</v>
      </c>
      <c r="L17" s="269"/>
      <c r="M17" s="269">
        <f t="shared" si="3"/>
        <v>370</v>
      </c>
      <c r="N17" s="269">
        <f t="shared" si="0"/>
        <v>5012</v>
      </c>
      <c r="O17" s="269">
        <v>14</v>
      </c>
      <c r="P17" s="269">
        <f t="shared" si="1"/>
        <v>5012</v>
      </c>
      <c r="Q17" s="269">
        <v>14</v>
      </c>
      <c r="R17" s="270" t="s">
        <v>377</v>
      </c>
      <c r="S17" s="270" t="s">
        <v>378</v>
      </c>
      <c r="T17" s="137"/>
      <c r="U17" s="136"/>
    </row>
    <row r="18" spans="1:21" s="138" customFormat="1" ht="18" customHeight="1" x14ac:dyDescent="0.3">
      <c r="A18" s="128">
        <v>6</v>
      </c>
      <c r="B18" s="129"/>
      <c r="C18" s="130"/>
      <c r="D18" s="131" t="s">
        <v>379</v>
      </c>
      <c r="E18" s="269">
        <v>439</v>
      </c>
      <c r="F18" s="269"/>
      <c r="G18" s="269">
        <v>14</v>
      </c>
      <c r="H18" s="269"/>
      <c r="I18" s="269">
        <f t="shared" si="2"/>
        <v>453</v>
      </c>
      <c r="J18" s="269">
        <v>14</v>
      </c>
      <c r="K18" s="269">
        <v>439</v>
      </c>
      <c r="L18" s="269"/>
      <c r="M18" s="269">
        <f t="shared" si="3"/>
        <v>453</v>
      </c>
      <c r="N18" s="269">
        <f t="shared" si="0"/>
        <v>6146</v>
      </c>
      <c r="O18" s="269">
        <v>14</v>
      </c>
      <c r="P18" s="269">
        <f t="shared" si="1"/>
        <v>6146</v>
      </c>
      <c r="Q18" s="269">
        <v>14</v>
      </c>
      <c r="R18" s="270" t="s">
        <v>377</v>
      </c>
      <c r="S18" s="270" t="s">
        <v>380</v>
      </c>
      <c r="T18" s="139"/>
      <c r="U18" s="140"/>
    </row>
    <row r="19" spans="1:21" s="138" customFormat="1" ht="18" customHeight="1" x14ac:dyDescent="0.3">
      <c r="A19" s="128">
        <v>7</v>
      </c>
      <c r="B19" s="129"/>
      <c r="C19" s="130"/>
      <c r="D19" s="131" t="s">
        <v>381</v>
      </c>
      <c r="E19" s="269">
        <v>386</v>
      </c>
      <c r="F19" s="269"/>
      <c r="G19" s="269">
        <v>16</v>
      </c>
      <c r="H19" s="269"/>
      <c r="I19" s="269">
        <f t="shared" si="2"/>
        <v>402</v>
      </c>
      <c r="J19" s="269">
        <v>16</v>
      </c>
      <c r="K19" s="269">
        <v>386</v>
      </c>
      <c r="L19" s="269"/>
      <c r="M19" s="269">
        <f t="shared" si="3"/>
        <v>402</v>
      </c>
      <c r="N19" s="269">
        <f t="shared" si="0"/>
        <v>5790</v>
      </c>
      <c r="O19" s="269">
        <v>15</v>
      </c>
      <c r="P19" s="269">
        <f t="shared" si="1"/>
        <v>5790</v>
      </c>
      <c r="Q19" s="269">
        <v>15</v>
      </c>
      <c r="R19" s="270" t="s">
        <v>382</v>
      </c>
      <c r="S19" s="270" t="s">
        <v>383</v>
      </c>
      <c r="T19" s="139"/>
      <c r="U19" s="140"/>
    </row>
    <row r="20" spans="1:21" s="138" customFormat="1" ht="18" customHeight="1" x14ac:dyDescent="0.3">
      <c r="A20" s="128">
        <v>8</v>
      </c>
      <c r="B20" s="129"/>
      <c r="C20" s="130"/>
      <c r="D20" s="131" t="s">
        <v>384</v>
      </c>
      <c r="E20" s="269">
        <v>185</v>
      </c>
      <c r="F20" s="269"/>
      <c r="G20" s="269">
        <v>20</v>
      </c>
      <c r="H20" s="269"/>
      <c r="I20" s="269">
        <f t="shared" si="2"/>
        <v>205</v>
      </c>
      <c r="J20" s="269">
        <v>20</v>
      </c>
      <c r="K20" s="269">
        <v>185</v>
      </c>
      <c r="L20" s="269"/>
      <c r="M20" s="269">
        <f t="shared" si="3"/>
        <v>205</v>
      </c>
      <c r="N20" s="269">
        <f t="shared" si="0"/>
        <v>2775</v>
      </c>
      <c r="O20" s="269">
        <v>15</v>
      </c>
      <c r="P20" s="269">
        <f t="shared" si="1"/>
        <v>2775</v>
      </c>
      <c r="Q20" s="269">
        <v>15</v>
      </c>
      <c r="R20" s="270" t="s">
        <v>385</v>
      </c>
      <c r="S20" s="271" t="s">
        <v>386</v>
      </c>
      <c r="T20" s="139"/>
      <c r="U20" s="140"/>
    </row>
    <row r="21" spans="1:21" s="150" customFormat="1" ht="18" customHeight="1" x14ac:dyDescent="0.3">
      <c r="A21" s="141">
        <v>9</v>
      </c>
      <c r="B21" s="262"/>
      <c r="C21" s="263"/>
      <c r="D21" s="144" t="s">
        <v>387</v>
      </c>
      <c r="E21" s="272">
        <v>1480</v>
      </c>
      <c r="F21" s="272"/>
      <c r="G21" s="272">
        <f>SUM(G13:G20)</f>
        <v>84</v>
      </c>
      <c r="H21" s="272"/>
      <c r="I21" s="272">
        <f t="shared" si="2"/>
        <v>1564</v>
      </c>
      <c r="J21" s="272">
        <f>SUM(J13:J20)</f>
        <v>84</v>
      </c>
      <c r="K21" s="272">
        <v>1480</v>
      </c>
      <c r="L21" s="272"/>
      <c r="M21" s="272">
        <f>SUM(J21+K21)</f>
        <v>1564</v>
      </c>
      <c r="N21" s="273">
        <f t="shared" si="0"/>
        <v>22200</v>
      </c>
      <c r="O21" s="272">
        <v>15</v>
      </c>
      <c r="P21" s="273">
        <f t="shared" si="1"/>
        <v>23680</v>
      </c>
      <c r="Q21" s="272">
        <v>16</v>
      </c>
      <c r="R21" s="274" t="s">
        <v>388</v>
      </c>
      <c r="S21" s="274" t="s">
        <v>389</v>
      </c>
      <c r="T21" s="275"/>
      <c r="U21" s="265"/>
    </row>
    <row r="22" spans="1:21" s="1" customFormat="1" ht="18" customHeight="1" x14ac:dyDescent="0.3">
      <c r="A22" s="65"/>
      <c r="B22" s="294" t="s">
        <v>229</v>
      </c>
      <c r="C22" s="295"/>
      <c r="D22" s="296"/>
      <c r="E22" s="66">
        <f>SUM(E13:E21)</f>
        <v>4412</v>
      </c>
      <c r="F22" s="66">
        <v>0</v>
      </c>
      <c r="G22" s="66">
        <f t="shared" ref="G22:N22" si="4">SUM(G13:G21)</f>
        <v>168</v>
      </c>
      <c r="H22" s="66">
        <f t="shared" si="4"/>
        <v>0</v>
      </c>
      <c r="I22" s="67">
        <f t="shared" si="4"/>
        <v>4405</v>
      </c>
      <c r="J22" s="67">
        <f t="shared" si="4"/>
        <v>168</v>
      </c>
      <c r="K22" s="67">
        <f t="shared" si="4"/>
        <v>4412</v>
      </c>
      <c r="L22" s="67">
        <f t="shared" si="4"/>
        <v>0</v>
      </c>
      <c r="M22" s="67">
        <f t="shared" si="4"/>
        <v>4580</v>
      </c>
      <c r="N22" s="68">
        <f t="shared" si="4"/>
        <v>64765</v>
      </c>
      <c r="O22" s="68"/>
      <c r="P22" s="68">
        <f>SUM(P13:P21)</f>
        <v>66785</v>
      </c>
      <c r="Q22" s="68"/>
      <c r="R22" s="69"/>
      <c r="S22" s="69"/>
      <c r="T22" s="70">
        <f>SUM(T13:T21)</f>
        <v>0</v>
      </c>
      <c r="U22" s="71"/>
    </row>
  </sheetData>
  <mergeCells count="11">
    <mergeCell ref="A8:A10"/>
    <mergeCell ref="B8:B10"/>
    <mergeCell ref="D8:D10"/>
    <mergeCell ref="E8:I9"/>
    <mergeCell ref="J8:M9"/>
    <mergeCell ref="P8:Q9"/>
    <mergeCell ref="R8:S9"/>
    <mergeCell ref="T8:T10"/>
    <mergeCell ref="U8:U10"/>
    <mergeCell ref="B22:D22"/>
    <mergeCell ref="N8:O9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workbookViewId="0">
      <selection activeCell="G23" sqref="G23"/>
    </sheetView>
  </sheetViews>
  <sheetFormatPr defaultRowHeight="14.4" x14ac:dyDescent="0.3"/>
  <cols>
    <col min="2" max="2" width="12.21875" bestFit="1" customWidth="1"/>
    <col min="3" max="3" width="1.6640625" bestFit="1" customWidth="1"/>
    <col min="4" max="4" width="14.44140625" bestFit="1" customWidth="1"/>
  </cols>
  <sheetData>
    <row r="1" spans="1:21" s="1" customFormat="1" x14ac:dyDescent="0.3"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</row>
    <row r="2" spans="1:21" s="1" customFormat="1" ht="15.6" x14ac:dyDescent="0.3">
      <c r="B2" s="4" t="s">
        <v>0</v>
      </c>
      <c r="C2" s="4" t="s">
        <v>1</v>
      </c>
      <c r="D2" s="5" t="s">
        <v>2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3"/>
    </row>
    <row r="3" spans="1:21" s="1" customFormat="1" ht="15.6" x14ac:dyDescent="0.3">
      <c r="B3" s="4" t="s">
        <v>3</v>
      </c>
      <c r="C3" s="4" t="s">
        <v>1</v>
      </c>
      <c r="D3" s="5" t="s">
        <v>390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3"/>
    </row>
    <row r="4" spans="1:21" s="1" customFormat="1" ht="15.6" x14ac:dyDescent="0.3">
      <c r="B4" s="4" t="s">
        <v>5</v>
      </c>
      <c r="C4" s="4" t="s">
        <v>1</v>
      </c>
      <c r="D4" s="7" t="s">
        <v>6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</row>
    <row r="5" spans="1:21" s="1" customFormat="1" ht="15.6" x14ac:dyDescent="0.3">
      <c r="B5" s="4" t="s">
        <v>7</v>
      </c>
      <c r="C5" s="4" t="s">
        <v>1</v>
      </c>
      <c r="D5" s="9" t="s">
        <v>8</v>
      </c>
      <c r="E5" s="10"/>
      <c r="F5" s="10"/>
      <c r="G5" s="10"/>
      <c r="H5" s="10"/>
      <c r="I5" s="10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"/>
    </row>
    <row r="6" spans="1:21" s="1" customFormat="1" ht="15.6" x14ac:dyDescent="0.3">
      <c r="B6" s="4" t="s">
        <v>9</v>
      </c>
      <c r="C6" s="4" t="s">
        <v>1</v>
      </c>
      <c r="D6" s="7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3"/>
    </row>
    <row r="7" spans="1:21" s="1" customFormat="1" x14ac:dyDescent="0.3"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</row>
    <row r="8" spans="1:21" s="1" customFormat="1" x14ac:dyDescent="0.3">
      <c r="A8" s="297" t="s">
        <v>10</v>
      </c>
      <c r="B8" s="300" t="s">
        <v>3</v>
      </c>
      <c r="C8" s="11"/>
      <c r="D8" s="303" t="s">
        <v>11</v>
      </c>
      <c r="E8" s="300" t="s">
        <v>12</v>
      </c>
      <c r="F8" s="306"/>
      <c r="G8" s="306"/>
      <c r="H8" s="306"/>
      <c r="I8" s="307"/>
      <c r="J8" s="284" t="s">
        <v>13</v>
      </c>
      <c r="K8" s="310"/>
      <c r="L8" s="310"/>
      <c r="M8" s="311"/>
      <c r="N8" s="284" t="s">
        <v>14</v>
      </c>
      <c r="O8" s="285"/>
      <c r="P8" s="284" t="s">
        <v>15</v>
      </c>
      <c r="Q8" s="285"/>
      <c r="R8" s="284" t="s">
        <v>16</v>
      </c>
      <c r="S8" s="285"/>
      <c r="T8" s="288" t="s">
        <v>17</v>
      </c>
      <c r="U8" s="291" t="s">
        <v>18</v>
      </c>
    </row>
    <row r="9" spans="1:21" s="1" customFormat="1" x14ac:dyDescent="0.3">
      <c r="A9" s="298"/>
      <c r="B9" s="301"/>
      <c r="C9" s="12"/>
      <c r="D9" s="304"/>
      <c r="E9" s="302"/>
      <c r="F9" s="308"/>
      <c r="G9" s="308"/>
      <c r="H9" s="308"/>
      <c r="I9" s="309"/>
      <c r="J9" s="312"/>
      <c r="K9" s="313"/>
      <c r="L9" s="313"/>
      <c r="M9" s="314"/>
      <c r="N9" s="286"/>
      <c r="O9" s="287"/>
      <c r="P9" s="286"/>
      <c r="Q9" s="287"/>
      <c r="R9" s="286"/>
      <c r="S9" s="287"/>
      <c r="T9" s="289"/>
      <c r="U9" s="292"/>
    </row>
    <row r="10" spans="1:21" s="1" customFormat="1" ht="57.6" x14ac:dyDescent="0.3">
      <c r="A10" s="299"/>
      <c r="B10" s="302"/>
      <c r="C10" s="13"/>
      <c r="D10" s="305"/>
      <c r="E10" s="14" t="s">
        <v>19</v>
      </c>
      <c r="F10" s="14" t="s">
        <v>20</v>
      </c>
      <c r="G10" s="14" t="s">
        <v>21</v>
      </c>
      <c r="H10" s="14" t="s">
        <v>22</v>
      </c>
      <c r="I10" s="14" t="s">
        <v>23</v>
      </c>
      <c r="J10" s="15" t="s">
        <v>24</v>
      </c>
      <c r="K10" s="15" t="s">
        <v>25</v>
      </c>
      <c r="L10" s="16" t="s">
        <v>26</v>
      </c>
      <c r="M10" s="15" t="s">
        <v>23</v>
      </c>
      <c r="N10" s="15" t="s">
        <v>27</v>
      </c>
      <c r="O10" s="17" t="s">
        <v>28</v>
      </c>
      <c r="P10" s="15" t="s">
        <v>27</v>
      </c>
      <c r="Q10" s="18" t="s">
        <v>28</v>
      </c>
      <c r="R10" s="15" t="s">
        <v>29</v>
      </c>
      <c r="S10" s="17" t="s">
        <v>30</v>
      </c>
      <c r="T10" s="290"/>
      <c r="U10" s="293"/>
    </row>
    <row r="11" spans="1:21" s="1" customFormat="1" x14ac:dyDescent="0.3">
      <c r="A11" s="19">
        <v>1</v>
      </c>
      <c r="B11" s="20" t="s">
        <v>31</v>
      </c>
      <c r="C11" s="21"/>
      <c r="D11" s="22" t="s">
        <v>32</v>
      </c>
      <c r="E11" s="22">
        <v>4</v>
      </c>
      <c r="F11" s="22">
        <v>5</v>
      </c>
      <c r="G11" s="22">
        <v>6</v>
      </c>
      <c r="H11" s="22">
        <v>7</v>
      </c>
      <c r="I11" s="22">
        <v>8</v>
      </c>
      <c r="J11" s="23">
        <v>9</v>
      </c>
      <c r="K11" s="23">
        <v>10</v>
      </c>
      <c r="L11" s="23">
        <v>11</v>
      </c>
      <c r="M11" s="23">
        <v>12</v>
      </c>
      <c r="N11" s="23">
        <v>13</v>
      </c>
      <c r="O11" s="23">
        <v>14</v>
      </c>
      <c r="P11" s="23">
        <v>15</v>
      </c>
      <c r="Q11" s="23">
        <v>16</v>
      </c>
      <c r="R11" s="23">
        <v>17</v>
      </c>
      <c r="S11" s="23">
        <v>18</v>
      </c>
      <c r="T11" s="24">
        <v>19</v>
      </c>
      <c r="U11" s="25">
        <v>20</v>
      </c>
    </row>
    <row r="12" spans="1:21" s="1" customFormat="1" ht="18" customHeight="1" x14ac:dyDescent="0.3">
      <c r="A12" s="26">
        <v>1</v>
      </c>
      <c r="B12" s="27" t="s">
        <v>391</v>
      </c>
      <c r="C12" s="28"/>
      <c r="D12" s="29"/>
      <c r="E12" s="30"/>
      <c r="F12" s="30"/>
      <c r="G12" s="30"/>
      <c r="H12" s="30"/>
      <c r="I12" s="30"/>
      <c r="J12" s="31"/>
      <c r="K12" s="31"/>
      <c r="L12" s="31"/>
      <c r="M12" s="31"/>
      <c r="N12" s="32"/>
      <c r="O12" s="32"/>
      <c r="P12" s="33"/>
      <c r="Q12" s="33"/>
      <c r="R12" s="34"/>
      <c r="S12" s="34"/>
      <c r="T12" s="35"/>
      <c r="U12" s="36"/>
    </row>
    <row r="13" spans="1:21" s="127" customFormat="1" ht="18" customHeight="1" x14ac:dyDescent="0.3">
      <c r="A13" s="117">
        <v>1</v>
      </c>
      <c r="B13" s="118"/>
      <c r="C13" s="119"/>
      <c r="D13" s="120" t="s">
        <v>392</v>
      </c>
      <c r="E13" s="121">
        <v>135</v>
      </c>
      <c r="F13" s="121"/>
      <c r="G13" s="121"/>
      <c r="H13" s="121"/>
      <c r="I13" s="121">
        <v>125</v>
      </c>
      <c r="J13" s="122">
        <v>5</v>
      </c>
      <c r="K13" s="121">
        <v>130</v>
      </c>
      <c r="L13" s="122"/>
      <c r="M13" s="121">
        <f>SUM(J13+K13)</f>
        <v>135</v>
      </c>
      <c r="N13" s="124">
        <f>SUM(O13*K13)</f>
        <v>1950</v>
      </c>
      <c r="O13" s="276">
        <v>15</v>
      </c>
      <c r="P13" s="122">
        <f>SUM(Q13*K13)</f>
        <v>2210</v>
      </c>
      <c r="Q13" s="276">
        <v>17</v>
      </c>
      <c r="R13" s="125"/>
      <c r="S13" s="125"/>
      <c r="T13" s="126">
        <v>39</v>
      </c>
      <c r="U13" s="125"/>
    </row>
    <row r="14" spans="1:21" s="138" customFormat="1" ht="18" customHeight="1" x14ac:dyDescent="0.3">
      <c r="A14" s="128">
        <v>2</v>
      </c>
      <c r="B14" s="129"/>
      <c r="C14" s="130"/>
      <c r="D14" s="131" t="s">
        <v>393</v>
      </c>
      <c r="E14" s="132">
        <v>148</v>
      </c>
      <c r="F14" s="132"/>
      <c r="G14" s="132"/>
      <c r="H14" s="132"/>
      <c r="I14" s="132">
        <v>148</v>
      </c>
      <c r="J14" s="133">
        <v>0</v>
      </c>
      <c r="K14" s="132">
        <v>148</v>
      </c>
      <c r="L14" s="133"/>
      <c r="M14" s="132">
        <f t="shared" ref="M14:M20" si="0">SUM(J14+K14)</f>
        <v>148</v>
      </c>
      <c r="N14" s="135">
        <f t="shared" ref="N14:N20" si="1">SUM(O14*K14)</f>
        <v>2368</v>
      </c>
      <c r="O14" s="133">
        <v>16</v>
      </c>
      <c r="P14" s="133">
        <f t="shared" ref="P14:P20" si="2">SUM(Q14*K14)</f>
        <v>2516</v>
      </c>
      <c r="Q14" s="133">
        <v>17</v>
      </c>
      <c r="R14" s="136"/>
      <c r="S14" s="136"/>
      <c r="T14" s="137">
        <v>57</v>
      </c>
      <c r="U14" s="136"/>
    </row>
    <row r="15" spans="1:21" s="138" customFormat="1" ht="18" customHeight="1" x14ac:dyDescent="0.3">
      <c r="A15" s="128">
        <v>3</v>
      </c>
      <c r="B15" s="129"/>
      <c r="C15" s="130"/>
      <c r="D15" s="131" t="s">
        <v>390</v>
      </c>
      <c r="E15" s="132">
        <v>142</v>
      </c>
      <c r="F15" s="132"/>
      <c r="G15" s="132"/>
      <c r="H15" s="132"/>
      <c r="I15" s="132">
        <v>85</v>
      </c>
      <c r="J15" s="133">
        <v>15</v>
      </c>
      <c r="K15" s="132">
        <v>127</v>
      </c>
      <c r="L15" s="133"/>
      <c r="M15" s="132">
        <f t="shared" si="0"/>
        <v>142</v>
      </c>
      <c r="N15" s="135">
        <f t="shared" si="1"/>
        <v>2032</v>
      </c>
      <c r="O15" s="133">
        <v>16</v>
      </c>
      <c r="P15" s="133">
        <f t="shared" si="2"/>
        <v>2032</v>
      </c>
      <c r="Q15" s="133">
        <v>16</v>
      </c>
      <c r="R15" s="136"/>
      <c r="S15" s="136"/>
      <c r="T15" s="137">
        <v>34</v>
      </c>
      <c r="U15" s="136"/>
    </row>
    <row r="16" spans="1:21" s="138" customFormat="1" ht="18" customHeight="1" x14ac:dyDescent="0.3">
      <c r="A16" s="128">
        <v>4</v>
      </c>
      <c r="B16" s="129"/>
      <c r="C16" s="130"/>
      <c r="D16" s="131" t="s">
        <v>394</v>
      </c>
      <c r="E16" s="132">
        <v>100</v>
      </c>
      <c r="F16" s="132"/>
      <c r="G16" s="132"/>
      <c r="H16" s="132"/>
      <c r="I16" s="132">
        <v>70</v>
      </c>
      <c r="J16" s="133">
        <v>0</v>
      </c>
      <c r="K16" s="132">
        <v>100</v>
      </c>
      <c r="L16" s="133"/>
      <c r="M16" s="132">
        <f t="shared" si="0"/>
        <v>100</v>
      </c>
      <c r="N16" s="135">
        <f t="shared" si="1"/>
        <v>1500</v>
      </c>
      <c r="O16" s="133">
        <v>15</v>
      </c>
      <c r="P16" s="133">
        <f t="shared" si="2"/>
        <v>1600</v>
      </c>
      <c r="Q16" s="133">
        <v>16</v>
      </c>
      <c r="R16" s="136"/>
      <c r="S16" s="136"/>
      <c r="T16" s="137">
        <v>29</v>
      </c>
      <c r="U16" s="136"/>
    </row>
    <row r="17" spans="1:21" s="138" customFormat="1" ht="18" customHeight="1" x14ac:dyDescent="0.3">
      <c r="A17" s="128">
        <v>5</v>
      </c>
      <c r="B17" s="129"/>
      <c r="C17" s="130"/>
      <c r="D17" s="131" t="s">
        <v>395</v>
      </c>
      <c r="E17" s="132">
        <v>175</v>
      </c>
      <c r="F17" s="132"/>
      <c r="G17" s="132"/>
      <c r="H17" s="132"/>
      <c r="I17" s="132">
        <v>155</v>
      </c>
      <c r="J17" s="133">
        <v>0</v>
      </c>
      <c r="K17" s="132">
        <v>175</v>
      </c>
      <c r="L17" s="133"/>
      <c r="M17" s="132">
        <f t="shared" si="0"/>
        <v>175</v>
      </c>
      <c r="N17" s="135">
        <f t="shared" si="1"/>
        <v>2625</v>
      </c>
      <c r="O17" s="133">
        <v>15</v>
      </c>
      <c r="P17" s="133">
        <f t="shared" si="2"/>
        <v>2800</v>
      </c>
      <c r="Q17" s="133">
        <v>16</v>
      </c>
      <c r="R17" s="136"/>
      <c r="S17" s="136"/>
      <c r="T17" s="137">
        <v>60</v>
      </c>
      <c r="U17" s="136"/>
    </row>
    <row r="18" spans="1:21" s="138" customFormat="1" ht="18" customHeight="1" x14ac:dyDescent="0.3">
      <c r="A18" s="128">
        <v>6</v>
      </c>
      <c r="B18" s="129"/>
      <c r="C18" s="130"/>
      <c r="D18" s="131" t="s">
        <v>396</v>
      </c>
      <c r="E18" s="132">
        <v>168</v>
      </c>
      <c r="F18" s="132"/>
      <c r="G18" s="132"/>
      <c r="H18" s="132"/>
      <c r="I18" s="132">
        <v>168</v>
      </c>
      <c r="J18" s="133">
        <v>0</v>
      </c>
      <c r="K18" s="132">
        <v>168</v>
      </c>
      <c r="L18" s="133"/>
      <c r="M18" s="132">
        <f t="shared" si="0"/>
        <v>168</v>
      </c>
      <c r="N18" s="135">
        <f t="shared" si="1"/>
        <v>2688</v>
      </c>
      <c r="O18" s="133">
        <v>16</v>
      </c>
      <c r="P18" s="133">
        <f t="shared" si="2"/>
        <v>2856</v>
      </c>
      <c r="Q18" s="133">
        <v>17</v>
      </c>
      <c r="R18" s="136"/>
      <c r="S18" s="136"/>
      <c r="T18" s="139">
        <v>65</v>
      </c>
      <c r="U18" s="140"/>
    </row>
    <row r="19" spans="1:21" s="138" customFormat="1" ht="18" customHeight="1" x14ac:dyDescent="0.3">
      <c r="A19" s="128">
        <v>7</v>
      </c>
      <c r="B19" s="129"/>
      <c r="C19" s="130"/>
      <c r="D19" s="131" t="s">
        <v>397</v>
      </c>
      <c r="E19" s="132">
        <v>345</v>
      </c>
      <c r="F19" s="132"/>
      <c r="G19" s="132"/>
      <c r="H19" s="132"/>
      <c r="I19" s="132">
        <v>345</v>
      </c>
      <c r="J19" s="133">
        <v>30</v>
      </c>
      <c r="K19" s="132">
        <v>315</v>
      </c>
      <c r="L19" s="133"/>
      <c r="M19" s="132">
        <f t="shared" si="0"/>
        <v>345</v>
      </c>
      <c r="N19" s="135">
        <f t="shared" si="1"/>
        <v>5040</v>
      </c>
      <c r="O19" s="133">
        <v>16</v>
      </c>
      <c r="P19" s="133">
        <f t="shared" si="2"/>
        <v>5355</v>
      </c>
      <c r="Q19" s="133">
        <v>17</v>
      </c>
      <c r="R19" s="136"/>
      <c r="S19" s="136"/>
      <c r="T19" s="139">
        <v>121</v>
      </c>
      <c r="U19" s="140"/>
    </row>
    <row r="20" spans="1:21" s="138" customFormat="1" ht="18" customHeight="1" x14ac:dyDescent="0.3">
      <c r="A20" s="128">
        <v>8</v>
      </c>
      <c r="B20" s="129"/>
      <c r="C20" s="130"/>
      <c r="D20" s="131" t="s">
        <v>398</v>
      </c>
      <c r="E20" s="132">
        <v>97</v>
      </c>
      <c r="F20" s="132"/>
      <c r="G20" s="132"/>
      <c r="H20" s="132"/>
      <c r="I20" s="132">
        <v>87</v>
      </c>
      <c r="J20" s="133">
        <v>0</v>
      </c>
      <c r="K20" s="132">
        <v>97</v>
      </c>
      <c r="L20" s="133"/>
      <c r="M20" s="132">
        <f t="shared" si="0"/>
        <v>97</v>
      </c>
      <c r="N20" s="135">
        <f t="shared" si="1"/>
        <v>1552</v>
      </c>
      <c r="O20" s="133">
        <v>16</v>
      </c>
      <c r="P20" s="133">
        <f t="shared" si="2"/>
        <v>1649</v>
      </c>
      <c r="Q20" s="133">
        <v>17</v>
      </c>
      <c r="R20" s="136"/>
      <c r="S20" s="136"/>
      <c r="T20" s="139">
        <v>37</v>
      </c>
      <c r="U20" s="140"/>
    </row>
    <row r="21" spans="1:21" s="150" customFormat="1" ht="18" customHeight="1" x14ac:dyDescent="0.3">
      <c r="A21" s="277"/>
      <c r="B21" s="322" t="s">
        <v>229</v>
      </c>
      <c r="C21" s="323"/>
      <c r="D21" s="324"/>
      <c r="E21" s="278">
        <f>SUM(E13:E20)</f>
        <v>1310</v>
      </c>
      <c r="F21" s="278">
        <v>0</v>
      </c>
      <c r="G21" s="278">
        <f t="shared" ref="G21:N21" si="3">SUM(G13:G20)</f>
        <v>0</v>
      </c>
      <c r="H21" s="278">
        <f t="shared" si="3"/>
        <v>0</v>
      </c>
      <c r="I21" s="279">
        <f t="shared" si="3"/>
        <v>1183</v>
      </c>
      <c r="J21" s="279">
        <f t="shared" si="3"/>
        <v>50</v>
      </c>
      <c r="K21" s="279">
        <f t="shared" si="3"/>
        <v>1260</v>
      </c>
      <c r="L21" s="279">
        <f t="shared" si="3"/>
        <v>0</v>
      </c>
      <c r="M21" s="279">
        <f t="shared" si="3"/>
        <v>1310</v>
      </c>
      <c r="N21" s="280">
        <f t="shared" si="3"/>
        <v>19755</v>
      </c>
      <c r="O21" s="280"/>
      <c r="P21" s="280">
        <f>SUM(P13:P20)</f>
        <v>21018</v>
      </c>
      <c r="Q21" s="280"/>
      <c r="R21" s="281"/>
      <c r="S21" s="281"/>
      <c r="T21" s="282">
        <f>SUM(T13:T20)</f>
        <v>442</v>
      </c>
      <c r="U21" s="283"/>
    </row>
  </sheetData>
  <mergeCells count="11">
    <mergeCell ref="A8:A10"/>
    <mergeCell ref="B8:B10"/>
    <mergeCell ref="D8:D10"/>
    <mergeCell ref="E8:I9"/>
    <mergeCell ref="J8:M9"/>
    <mergeCell ref="P8:Q9"/>
    <mergeCell ref="R8:S9"/>
    <mergeCell ref="T8:T10"/>
    <mergeCell ref="U8:U10"/>
    <mergeCell ref="B21:D21"/>
    <mergeCell ref="N8:O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workbookViewId="0">
      <selection activeCell="E20" sqref="E20"/>
    </sheetView>
  </sheetViews>
  <sheetFormatPr defaultRowHeight="14.4" x14ac:dyDescent="0.3"/>
  <cols>
    <col min="2" max="2" width="12.44140625" customWidth="1"/>
    <col min="3" max="3" width="3" customWidth="1"/>
    <col min="4" max="4" width="17.77734375" customWidth="1"/>
  </cols>
  <sheetData>
    <row r="1" spans="1:21" s="1" customFormat="1" ht="15.6" x14ac:dyDescent="0.3">
      <c r="B1" s="4" t="s">
        <v>0</v>
      </c>
      <c r="C1" s="4" t="s">
        <v>1</v>
      </c>
      <c r="D1" s="5" t="s">
        <v>2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3"/>
    </row>
    <row r="2" spans="1:21" s="1" customFormat="1" ht="15.6" x14ac:dyDescent="0.3">
      <c r="B2" s="4" t="s">
        <v>3</v>
      </c>
      <c r="C2" s="4" t="s">
        <v>1</v>
      </c>
      <c r="D2" s="5" t="s">
        <v>61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3"/>
    </row>
    <row r="3" spans="1:21" s="1" customFormat="1" ht="15.6" x14ac:dyDescent="0.3">
      <c r="B3" s="4" t="s">
        <v>5</v>
      </c>
      <c r="C3" s="4" t="s">
        <v>1</v>
      </c>
      <c r="D3" s="7" t="s">
        <v>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</row>
    <row r="4" spans="1:21" s="1" customFormat="1" ht="15.6" x14ac:dyDescent="0.3">
      <c r="B4" s="4" t="s">
        <v>7</v>
      </c>
      <c r="C4" s="4" t="s">
        <v>1</v>
      </c>
      <c r="D4" s="9" t="s">
        <v>8</v>
      </c>
      <c r="E4" s="10"/>
      <c r="F4" s="10"/>
      <c r="G4" s="10"/>
      <c r="H4" s="10"/>
      <c r="I4" s="10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</row>
    <row r="5" spans="1:21" s="1" customFormat="1" ht="15.6" x14ac:dyDescent="0.3">
      <c r="B5" s="4" t="s">
        <v>9</v>
      </c>
      <c r="C5" s="4" t="s">
        <v>1</v>
      </c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"/>
    </row>
    <row r="6" spans="1:21" s="1" customFormat="1" x14ac:dyDescent="0.3"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</row>
    <row r="7" spans="1:21" s="1" customFormat="1" x14ac:dyDescent="0.3">
      <c r="A7" s="297" t="s">
        <v>10</v>
      </c>
      <c r="B7" s="300" t="s">
        <v>3</v>
      </c>
      <c r="C7" s="11"/>
      <c r="D7" s="303" t="s">
        <v>11</v>
      </c>
      <c r="E7" s="300" t="s">
        <v>12</v>
      </c>
      <c r="F7" s="306"/>
      <c r="G7" s="306"/>
      <c r="H7" s="306"/>
      <c r="I7" s="307"/>
      <c r="J7" s="284" t="s">
        <v>13</v>
      </c>
      <c r="K7" s="310"/>
      <c r="L7" s="310"/>
      <c r="M7" s="311"/>
      <c r="N7" s="284" t="s">
        <v>14</v>
      </c>
      <c r="O7" s="285"/>
      <c r="P7" s="284" t="s">
        <v>15</v>
      </c>
      <c r="Q7" s="285"/>
      <c r="R7" s="284" t="s">
        <v>16</v>
      </c>
      <c r="S7" s="285"/>
      <c r="T7" s="288" t="s">
        <v>17</v>
      </c>
      <c r="U7" s="291" t="s">
        <v>18</v>
      </c>
    </row>
    <row r="8" spans="1:21" s="1" customFormat="1" x14ac:dyDescent="0.3">
      <c r="A8" s="298"/>
      <c r="B8" s="301"/>
      <c r="C8" s="12"/>
      <c r="D8" s="304"/>
      <c r="E8" s="302"/>
      <c r="F8" s="308"/>
      <c r="G8" s="308"/>
      <c r="H8" s="308"/>
      <c r="I8" s="309"/>
      <c r="J8" s="312"/>
      <c r="K8" s="313"/>
      <c r="L8" s="313"/>
      <c r="M8" s="314"/>
      <c r="N8" s="286"/>
      <c r="O8" s="287"/>
      <c r="P8" s="286"/>
      <c r="Q8" s="287"/>
      <c r="R8" s="286"/>
      <c r="S8" s="287"/>
      <c r="T8" s="289"/>
      <c r="U8" s="292"/>
    </row>
    <row r="9" spans="1:21" s="1" customFormat="1" ht="57.6" x14ac:dyDescent="0.3">
      <c r="A9" s="299"/>
      <c r="B9" s="302"/>
      <c r="C9" s="13"/>
      <c r="D9" s="305"/>
      <c r="E9" s="14" t="s">
        <v>19</v>
      </c>
      <c r="F9" s="14" t="s">
        <v>20</v>
      </c>
      <c r="G9" s="14" t="s">
        <v>21</v>
      </c>
      <c r="H9" s="14" t="s">
        <v>22</v>
      </c>
      <c r="I9" s="14" t="s">
        <v>23</v>
      </c>
      <c r="J9" s="15" t="s">
        <v>24</v>
      </c>
      <c r="K9" s="15" t="s">
        <v>25</v>
      </c>
      <c r="L9" s="16" t="s">
        <v>26</v>
      </c>
      <c r="M9" s="15" t="s">
        <v>23</v>
      </c>
      <c r="N9" s="15" t="s">
        <v>27</v>
      </c>
      <c r="O9" s="17" t="s">
        <v>28</v>
      </c>
      <c r="P9" s="15" t="s">
        <v>27</v>
      </c>
      <c r="Q9" s="79" t="s">
        <v>28</v>
      </c>
      <c r="R9" s="15" t="s">
        <v>29</v>
      </c>
      <c r="S9" s="17" t="s">
        <v>30</v>
      </c>
      <c r="T9" s="290"/>
      <c r="U9" s="293"/>
    </row>
    <row r="10" spans="1:21" s="1" customFormat="1" x14ac:dyDescent="0.3">
      <c r="A10" s="19">
        <v>1</v>
      </c>
      <c r="B10" s="20" t="s">
        <v>31</v>
      </c>
      <c r="C10" s="21"/>
      <c r="D10" s="22" t="s">
        <v>32</v>
      </c>
      <c r="E10" s="22">
        <v>4</v>
      </c>
      <c r="F10" s="22">
        <v>5</v>
      </c>
      <c r="G10" s="22">
        <v>6</v>
      </c>
      <c r="H10" s="22">
        <v>7</v>
      </c>
      <c r="I10" s="22">
        <v>8</v>
      </c>
      <c r="J10" s="23">
        <v>9</v>
      </c>
      <c r="K10" s="23">
        <v>10</v>
      </c>
      <c r="L10" s="23">
        <v>11</v>
      </c>
      <c r="M10" s="23">
        <v>12</v>
      </c>
      <c r="N10" s="23">
        <v>13</v>
      </c>
      <c r="O10" s="23">
        <v>14</v>
      </c>
      <c r="P10" s="23">
        <v>15</v>
      </c>
      <c r="Q10" s="23">
        <v>16</v>
      </c>
      <c r="R10" s="23">
        <v>17</v>
      </c>
      <c r="S10" s="23">
        <v>18</v>
      </c>
      <c r="T10" s="24">
        <v>19</v>
      </c>
      <c r="U10" s="25">
        <v>20</v>
      </c>
    </row>
    <row r="11" spans="1:21" s="1" customFormat="1" x14ac:dyDescent="0.3">
      <c r="A11" s="26">
        <v>1</v>
      </c>
      <c r="B11" s="27" t="s">
        <v>62</v>
      </c>
      <c r="C11" s="28"/>
      <c r="D11" s="29"/>
      <c r="E11" s="30"/>
      <c r="F11" s="30"/>
      <c r="G11" s="30"/>
      <c r="H11" s="30"/>
      <c r="I11" s="30"/>
      <c r="J11" s="31"/>
      <c r="K11" s="31"/>
      <c r="L11" s="31"/>
      <c r="M11" s="31"/>
      <c r="N11" s="32"/>
      <c r="O11" s="32"/>
      <c r="P11" s="33"/>
      <c r="Q11" s="33"/>
      <c r="R11" s="34"/>
      <c r="S11" s="34"/>
      <c r="T11" s="35"/>
      <c r="U11" s="36"/>
    </row>
    <row r="12" spans="1:21" s="1" customFormat="1" ht="18" customHeight="1" x14ac:dyDescent="0.3">
      <c r="A12" s="37">
        <v>1</v>
      </c>
      <c r="B12" s="38"/>
      <c r="C12" s="39"/>
      <c r="D12" s="40" t="s">
        <v>63</v>
      </c>
      <c r="E12" s="41">
        <v>80</v>
      </c>
      <c r="F12" s="41"/>
      <c r="G12" s="41">
        <v>10</v>
      </c>
      <c r="H12" s="41"/>
      <c r="I12" s="43"/>
      <c r="J12" s="41">
        <v>10</v>
      </c>
      <c r="K12" s="41">
        <v>80</v>
      </c>
      <c r="L12" s="43">
        <v>0</v>
      </c>
      <c r="M12" s="76">
        <f>SUM(J12+K12+L12)</f>
        <v>90</v>
      </c>
      <c r="N12" s="43">
        <f>SUM(O12*K12)</f>
        <v>1200</v>
      </c>
      <c r="O12" s="43">
        <v>15</v>
      </c>
      <c r="P12" s="43">
        <f>SUM(Q12*K12)</f>
        <v>1280</v>
      </c>
      <c r="Q12" s="43">
        <v>16</v>
      </c>
      <c r="R12" s="44"/>
      <c r="S12" s="44"/>
      <c r="T12" s="45">
        <v>38</v>
      </c>
      <c r="U12" s="44"/>
    </row>
    <row r="13" spans="1:21" s="1" customFormat="1" ht="18" customHeight="1" x14ac:dyDescent="0.3">
      <c r="A13" s="37">
        <v>2</v>
      </c>
      <c r="B13" s="46"/>
      <c r="C13" s="47"/>
      <c r="D13" s="48" t="s">
        <v>64</v>
      </c>
      <c r="E13" s="49">
        <v>105</v>
      </c>
      <c r="F13" s="49"/>
      <c r="G13" s="49">
        <v>15</v>
      </c>
      <c r="H13" s="49"/>
      <c r="I13" s="51"/>
      <c r="J13" s="49">
        <v>15</v>
      </c>
      <c r="K13" s="49">
        <v>105</v>
      </c>
      <c r="L13" s="51">
        <v>0</v>
      </c>
      <c r="M13" s="77">
        <f t="shared" ref="M13:M16" si="0">SUM(J13+K13+L13)</f>
        <v>120</v>
      </c>
      <c r="N13" s="51">
        <f t="shared" ref="N13:N16" si="1">SUM(O13*K13)</f>
        <v>1680</v>
      </c>
      <c r="O13" s="51">
        <v>16</v>
      </c>
      <c r="P13" s="51">
        <f t="shared" ref="P13:P16" si="2">SUM(Q13*K13)</f>
        <v>1680</v>
      </c>
      <c r="Q13" s="51">
        <v>16</v>
      </c>
      <c r="R13" s="52"/>
      <c r="S13" s="52"/>
      <c r="T13" s="53">
        <v>45</v>
      </c>
      <c r="U13" s="52"/>
    </row>
    <row r="14" spans="1:21" s="1" customFormat="1" ht="18" customHeight="1" x14ac:dyDescent="0.3">
      <c r="A14" s="37">
        <v>3</v>
      </c>
      <c r="B14" s="46"/>
      <c r="C14" s="47"/>
      <c r="D14" s="48" t="s">
        <v>65</v>
      </c>
      <c r="E14" s="49">
        <v>5</v>
      </c>
      <c r="F14" s="49"/>
      <c r="G14" s="49">
        <v>5</v>
      </c>
      <c r="H14" s="49"/>
      <c r="I14" s="51"/>
      <c r="J14" s="49">
        <v>5</v>
      </c>
      <c r="K14" s="49">
        <v>5</v>
      </c>
      <c r="L14" s="51">
        <v>0</v>
      </c>
      <c r="M14" s="77">
        <f t="shared" si="0"/>
        <v>10</v>
      </c>
      <c r="N14" s="51">
        <f t="shared" si="1"/>
        <v>80</v>
      </c>
      <c r="O14" s="51">
        <v>16</v>
      </c>
      <c r="P14" s="51">
        <f t="shared" si="2"/>
        <v>85</v>
      </c>
      <c r="Q14" s="51">
        <v>17</v>
      </c>
      <c r="R14" s="52"/>
      <c r="S14" s="52"/>
      <c r="T14" s="53">
        <v>2</v>
      </c>
      <c r="U14" s="52"/>
    </row>
    <row r="15" spans="1:21" s="1" customFormat="1" ht="18" customHeight="1" x14ac:dyDescent="0.3">
      <c r="A15" s="37">
        <v>4</v>
      </c>
      <c r="B15" s="46"/>
      <c r="C15" s="47"/>
      <c r="D15" s="48" t="s">
        <v>66</v>
      </c>
      <c r="E15" s="49">
        <v>8</v>
      </c>
      <c r="F15" s="49"/>
      <c r="G15" s="49">
        <v>9</v>
      </c>
      <c r="H15" s="49"/>
      <c r="I15" s="51"/>
      <c r="J15" s="49">
        <v>9</v>
      </c>
      <c r="K15" s="49">
        <v>8</v>
      </c>
      <c r="L15" s="51">
        <v>0</v>
      </c>
      <c r="M15" s="77">
        <f t="shared" si="0"/>
        <v>17</v>
      </c>
      <c r="N15" s="51">
        <f t="shared" si="1"/>
        <v>120</v>
      </c>
      <c r="O15" s="51">
        <v>15</v>
      </c>
      <c r="P15" s="51">
        <f t="shared" si="2"/>
        <v>128</v>
      </c>
      <c r="Q15" s="51">
        <v>16</v>
      </c>
      <c r="R15" s="52"/>
      <c r="S15" s="52"/>
      <c r="T15" s="53">
        <v>5</v>
      </c>
      <c r="U15" s="52"/>
    </row>
    <row r="16" spans="1:21" s="1" customFormat="1" ht="18" customHeight="1" x14ac:dyDescent="0.3">
      <c r="A16" s="37">
        <v>5</v>
      </c>
      <c r="B16" s="46"/>
      <c r="C16" s="47"/>
      <c r="D16" s="58" t="s">
        <v>67</v>
      </c>
      <c r="E16" s="59">
        <v>25</v>
      </c>
      <c r="F16" s="59"/>
      <c r="G16" s="59">
        <v>13</v>
      </c>
      <c r="H16" s="59"/>
      <c r="I16" s="61"/>
      <c r="J16" s="59">
        <v>13</v>
      </c>
      <c r="K16" s="59">
        <v>25</v>
      </c>
      <c r="L16" s="61">
        <v>0</v>
      </c>
      <c r="M16" s="78">
        <f t="shared" si="0"/>
        <v>38</v>
      </c>
      <c r="N16" s="61">
        <f t="shared" si="1"/>
        <v>375</v>
      </c>
      <c r="O16" s="61">
        <v>15</v>
      </c>
      <c r="P16" s="61">
        <f t="shared" si="2"/>
        <v>400</v>
      </c>
      <c r="Q16" s="61">
        <v>16</v>
      </c>
      <c r="R16" s="62"/>
      <c r="S16" s="62"/>
      <c r="T16" s="81">
        <v>13</v>
      </c>
      <c r="U16" s="62"/>
    </row>
    <row r="17" spans="1:21" s="1" customFormat="1" ht="18" customHeight="1" x14ac:dyDescent="0.3">
      <c r="A17" s="65"/>
      <c r="B17" s="294" t="s">
        <v>48</v>
      </c>
      <c r="C17" s="295"/>
      <c r="D17" s="296"/>
      <c r="E17" s="82">
        <f>SUM(E12:E16)</f>
        <v>223</v>
      </c>
      <c r="F17" s="82">
        <v>0</v>
      </c>
      <c r="G17" s="82">
        <f t="shared" ref="G17:N17" si="3">SUM(G12:G16)</f>
        <v>52</v>
      </c>
      <c r="H17" s="82">
        <f t="shared" si="3"/>
        <v>0</v>
      </c>
      <c r="I17" s="67">
        <f t="shared" si="3"/>
        <v>0</v>
      </c>
      <c r="J17" s="67">
        <f t="shared" si="3"/>
        <v>52</v>
      </c>
      <c r="K17" s="67">
        <f t="shared" si="3"/>
        <v>223</v>
      </c>
      <c r="L17" s="67">
        <f t="shared" si="3"/>
        <v>0</v>
      </c>
      <c r="M17" s="67">
        <f t="shared" si="3"/>
        <v>275</v>
      </c>
      <c r="N17" s="68">
        <f t="shared" si="3"/>
        <v>3455</v>
      </c>
      <c r="O17" s="68"/>
      <c r="P17" s="68">
        <f>SUM(P12:P16)</f>
        <v>3573</v>
      </c>
      <c r="Q17" s="68"/>
      <c r="R17" s="69"/>
      <c r="S17" s="69"/>
      <c r="T17" s="70">
        <f>SUM(T12:T16)</f>
        <v>103</v>
      </c>
      <c r="U17" s="71"/>
    </row>
    <row r="18" spans="1:21" s="1" customFormat="1" x14ac:dyDescent="0.3"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3"/>
    </row>
  </sheetData>
  <mergeCells count="11">
    <mergeCell ref="A7:A9"/>
    <mergeCell ref="B7:B9"/>
    <mergeCell ref="D7:D9"/>
    <mergeCell ref="E7:I8"/>
    <mergeCell ref="J7:M8"/>
    <mergeCell ref="P7:Q8"/>
    <mergeCell ref="R7:S8"/>
    <mergeCell ref="T7:T9"/>
    <mergeCell ref="U7:U9"/>
    <mergeCell ref="B17:D17"/>
    <mergeCell ref="N7:O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workbookViewId="0">
      <selection sqref="A1:XFD21"/>
    </sheetView>
  </sheetViews>
  <sheetFormatPr defaultRowHeight="14.4" x14ac:dyDescent="0.3"/>
  <cols>
    <col min="2" max="2" width="12.44140625" bestFit="1" customWidth="1"/>
    <col min="3" max="3" width="1.6640625" bestFit="1" customWidth="1"/>
    <col min="4" max="4" width="17.33203125" bestFit="1" customWidth="1"/>
  </cols>
  <sheetData>
    <row r="1" spans="1:21" s="1" customFormat="1" ht="15.6" x14ac:dyDescent="0.3">
      <c r="B1" s="4" t="s">
        <v>0</v>
      </c>
      <c r="C1" s="4" t="s">
        <v>1</v>
      </c>
      <c r="D1" s="5" t="s">
        <v>2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3"/>
    </row>
    <row r="2" spans="1:21" s="1" customFormat="1" ht="15.6" x14ac:dyDescent="0.3">
      <c r="B2" s="4" t="s">
        <v>3</v>
      </c>
      <c r="C2" s="4" t="s">
        <v>1</v>
      </c>
      <c r="D2" s="5" t="s">
        <v>68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3"/>
    </row>
    <row r="3" spans="1:21" s="1" customFormat="1" ht="15.6" x14ac:dyDescent="0.3">
      <c r="B3" s="4" t="s">
        <v>5</v>
      </c>
      <c r="C3" s="4" t="s">
        <v>1</v>
      </c>
      <c r="D3" s="7" t="s">
        <v>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</row>
    <row r="4" spans="1:21" s="1" customFormat="1" ht="15.6" x14ac:dyDescent="0.3">
      <c r="B4" s="4" t="s">
        <v>7</v>
      </c>
      <c r="C4" s="4" t="s">
        <v>1</v>
      </c>
      <c r="D4" s="9" t="s">
        <v>8</v>
      </c>
      <c r="E4" s="10"/>
      <c r="F4" s="10"/>
      <c r="G4" s="10"/>
      <c r="H4" s="10"/>
      <c r="I4" s="10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</row>
    <row r="5" spans="1:21" s="1" customFormat="1" ht="15.6" x14ac:dyDescent="0.3">
      <c r="B5" s="4" t="s">
        <v>9</v>
      </c>
      <c r="C5" s="4" t="s">
        <v>1</v>
      </c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"/>
    </row>
    <row r="6" spans="1:21" s="1" customFormat="1" x14ac:dyDescent="0.3"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</row>
    <row r="7" spans="1:21" s="1" customFormat="1" x14ac:dyDescent="0.3">
      <c r="A7" s="297" t="s">
        <v>10</v>
      </c>
      <c r="B7" s="300" t="s">
        <v>3</v>
      </c>
      <c r="C7" s="11"/>
      <c r="D7" s="303" t="s">
        <v>11</v>
      </c>
      <c r="E7" s="300" t="s">
        <v>12</v>
      </c>
      <c r="F7" s="306"/>
      <c r="G7" s="306"/>
      <c r="H7" s="306"/>
      <c r="I7" s="307"/>
      <c r="J7" s="284" t="s">
        <v>13</v>
      </c>
      <c r="K7" s="310"/>
      <c r="L7" s="310"/>
      <c r="M7" s="311"/>
      <c r="N7" s="284" t="s">
        <v>14</v>
      </c>
      <c r="O7" s="285"/>
      <c r="P7" s="284" t="s">
        <v>15</v>
      </c>
      <c r="Q7" s="285"/>
      <c r="R7" s="284" t="s">
        <v>16</v>
      </c>
      <c r="S7" s="285"/>
      <c r="T7" s="288" t="s">
        <v>17</v>
      </c>
      <c r="U7" s="291" t="s">
        <v>18</v>
      </c>
    </row>
    <row r="8" spans="1:21" s="1" customFormat="1" x14ac:dyDescent="0.3">
      <c r="A8" s="298"/>
      <c r="B8" s="301"/>
      <c r="C8" s="12"/>
      <c r="D8" s="304"/>
      <c r="E8" s="302"/>
      <c r="F8" s="308"/>
      <c r="G8" s="308"/>
      <c r="H8" s="308"/>
      <c r="I8" s="309"/>
      <c r="J8" s="312"/>
      <c r="K8" s="313"/>
      <c r="L8" s="313"/>
      <c r="M8" s="314"/>
      <c r="N8" s="286"/>
      <c r="O8" s="287"/>
      <c r="P8" s="286"/>
      <c r="Q8" s="287"/>
      <c r="R8" s="286"/>
      <c r="S8" s="287"/>
      <c r="T8" s="289"/>
      <c r="U8" s="292"/>
    </row>
    <row r="9" spans="1:21" s="1" customFormat="1" ht="57.6" x14ac:dyDescent="0.3">
      <c r="A9" s="299"/>
      <c r="B9" s="302"/>
      <c r="C9" s="13"/>
      <c r="D9" s="305"/>
      <c r="E9" s="14" t="s">
        <v>19</v>
      </c>
      <c r="F9" s="14" t="s">
        <v>20</v>
      </c>
      <c r="G9" s="14" t="s">
        <v>21</v>
      </c>
      <c r="H9" s="14" t="s">
        <v>22</v>
      </c>
      <c r="I9" s="14" t="s">
        <v>23</v>
      </c>
      <c r="J9" s="15" t="s">
        <v>24</v>
      </c>
      <c r="K9" s="15" t="s">
        <v>25</v>
      </c>
      <c r="L9" s="16" t="s">
        <v>26</v>
      </c>
      <c r="M9" s="15" t="s">
        <v>23</v>
      </c>
      <c r="N9" s="15" t="s">
        <v>27</v>
      </c>
      <c r="O9" s="17" t="s">
        <v>28</v>
      </c>
      <c r="P9" s="15" t="s">
        <v>27</v>
      </c>
      <c r="Q9" s="83" t="s">
        <v>28</v>
      </c>
      <c r="R9" s="15" t="s">
        <v>29</v>
      </c>
      <c r="S9" s="17" t="s">
        <v>30</v>
      </c>
      <c r="T9" s="290"/>
      <c r="U9" s="293"/>
    </row>
    <row r="10" spans="1:21" s="1" customFormat="1" x14ac:dyDescent="0.3">
      <c r="A10" s="19">
        <v>1</v>
      </c>
      <c r="B10" s="20" t="s">
        <v>31</v>
      </c>
      <c r="C10" s="21"/>
      <c r="D10" s="22" t="s">
        <v>32</v>
      </c>
      <c r="E10" s="22">
        <v>4</v>
      </c>
      <c r="F10" s="22">
        <v>5</v>
      </c>
      <c r="G10" s="22">
        <v>6</v>
      </c>
      <c r="H10" s="22">
        <v>7</v>
      </c>
      <c r="I10" s="22">
        <v>8</v>
      </c>
      <c r="J10" s="23">
        <v>9</v>
      </c>
      <c r="K10" s="23">
        <v>10</v>
      </c>
      <c r="L10" s="23">
        <v>11</v>
      </c>
      <c r="M10" s="23">
        <v>12</v>
      </c>
      <c r="N10" s="23">
        <v>13</v>
      </c>
      <c r="O10" s="23">
        <v>14</v>
      </c>
      <c r="P10" s="23">
        <v>15</v>
      </c>
      <c r="Q10" s="23">
        <v>16</v>
      </c>
      <c r="R10" s="23">
        <v>17</v>
      </c>
      <c r="S10" s="23">
        <v>18</v>
      </c>
      <c r="T10" s="24">
        <v>19</v>
      </c>
      <c r="U10" s="25">
        <v>20</v>
      </c>
    </row>
    <row r="11" spans="1:21" s="1" customFormat="1" x14ac:dyDescent="0.3">
      <c r="A11" s="26">
        <v>1</v>
      </c>
      <c r="B11" s="84" t="s">
        <v>69</v>
      </c>
      <c r="C11" s="28"/>
      <c r="D11" s="29"/>
      <c r="E11" s="30"/>
      <c r="F11" s="30"/>
      <c r="G11" s="30"/>
      <c r="H11" s="30"/>
      <c r="I11" s="30"/>
      <c r="J11" s="31"/>
      <c r="K11" s="31"/>
      <c r="L11" s="31"/>
      <c r="M11" s="31"/>
      <c r="N11" s="32"/>
      <c r="O11" s="32"/>
      <c r="P11" s="33"/>
      <c r="Q11" s="33"/>
      <c r="R11" s="34"/>
      <c r="S11" s="34"/>
      <c r="T11" s="35"/>
      <c r="U11" s="36"/>
    </row>
    <row r="12" spans="1:21" s="1" customFormat="1" ht="18" customHeight="1" x14ac:dyDescent="0.3">
      <c r="A12" s="37">
        <v>1</v>
      </c>
      <c r="B12" s="38"/>
      <c r="C12" s="39"/>
      <c r="D12" s="40" t="s">
        <v>70</v>
      </c>
      <c r="E12" s="41">
        <v>206</v>
      </c>
      <c r="F12" s="41"/>
      <c r="G12" s="41"/>
      <c r="H12" s="41"/>
      <c r="I12" s="41">
        <v>206</v>
      </c>
      <c r="J12" s="41">
        <v>20</v>
      </c>
      <c r="K12" s="41">
        <f>SUM(E12-J12)</f>
        <v>186</v>
      </c>
      <c r="L12" s="43">
        <v>0</v>
      </c>
      <c r="M12" s="76">
        <f>SUM(J12+K12+L12)</f>
        <v>206</v>
      </c>
      <c r="N12" s="43">
        <f>SUM(O12*K12)</f>
        <v>2790</v>
      </c>
      <c r="O12" s="43">
        <v>15</v>
      </c>
      <c r="P12" s="43">
        <f>SUM(Q12*K12)</f>
        <v>3162</v>
      </c>
      <c r="Q12" s="43">
        <v>17</v>
      </c>
      <c r="R12" s="44"/>
      <c r="S12" s="44"/>
      <c r="T12" s="45">
        <v>87</v>
      </c>
      <c r="U12" s="44"/>
    </row>
    <row r="13" spans="1:21" s="1" customFormat="1" ht="18" customHeight="1" x14ac:dyDescent="0.3">
      <c r="A13" s="37">
        <v>2</v>
      </c>
      <c r="B13" s="46"/>
      <c r="C13" s="47"/>
      <c r="D13" s="48" t="s">
        <v>71</v>
      </c>
      <c r="E13" s="49">
        <v>220</v>
      </c>
      <c r="F13" s="49"/>
      <c r="G13" s="49"/>
      <c r="H13" s="49"/>
      <c r="I13" s="49">
        <v>220</v>
      </c>
      <c r="J13" s="49">
        <v>20</v>
      </c>
      <c r="K13" s="49">
        <v>199</v>
      </c>
      <c r="L13" s="51">
        <v>1</v>
      </c>
      <c r="M13" s="77">
        <f t="shared" ref="M13:M20" si="0">SUM(J13+K13+L13)</f>
        <v>220</v>
      </c>
      <c r="N13" s="51">
        <f t="shared" ref="N13:N20" si="1">SUM(O13*K13)</f>
        <v>2985</v>
      </c>
      <c r="O13" s="51">
        <v>15</v>
      </c>
      <c r="P13" s="51">
        <f t="shared" ref="P13:P20" si="2">SUM(Q13*K13)</f>
        <v>3383</v>
      </c>
      <c r="Q13" s="51">
        <v>17</v>
      </c>
      <c r="R13" s="52"/>
      <c r="S13" s="52"/>
      <c r="T13" s="53">
        <v>84</v>
      </c>
      <c r="U13" s="52"/>
    </row>
    <row r="14" spans="1:21" s="1" customFormat="1" ht="18" customHeight="1" x14ac:dyDescent="0.3">
      <c r="A14" s="37">
        <v>3</v>
      </c>
      <c r="B14" s="46"/>
      <c r="C14" s="47"/>
      <c r="D14" s="48" t="s">
        <v>72</v>
      </c>
      <c r="E14" s="49">
        <v>60</v>
      </c>
      <c r="F14" s="49"/>
      <c r="G14" s="49"/>
      <c r="H14" s="49"/>
      <c r="I14" s="49">
        <v>60</v>
      </c>
      <c r="J14" s="49">
        <v>5</v>
      </c>
      <c r="K14" s="49">
        <f t="shared" ref="K14:K20" si="3">SUM(E14-J14)</f>
        <v>55</v>
      </c>
      <c r="L14" s="51">
        <v>0</v>
      </c>
      <c r="M14" s="77">
        <f t="shared" si="0"/>
        <v>60</v>
      </c>
      <c r="N14" s="51">
        <f t="shared" si="1"/>
        <v>880</v>
      </c>
      <c r="O14" s="51">
        <v>16</v>
      </c>
      <c r="P14" s="51">
        <f t="shared" si="2"/>
        <v>935</v>
      </c>
      <c r="Q14" s="51">
        <v>17</v>
      </c>
      <c r="R14" s="52"/>
      <c r="S14" s="52"/>
      <c r="T14" s="53">
        <v>26</v>
      </c>
      <c r="U14" s="52"/>
    </row>
    <row r="15" spans="1:21" s="1" customFormat="1" ht="18" customHeight="1" x14ac:dyDescent="0.3">
      <c r="A15" s="37">
        <v>4</v>
      </c>
      <c r="B15" s="46"/>
      <c r="C15" s="47"/>
      <c r="D15" s="48" t="s">
        <v>73</v>
      </c>
      <c r="E15" s="49">
        <v>70</v>
      </c>
      <c r="F15" s="49"/>
      <c r="G15" s="49"/>
      <c r="H15" s="49"/>
      <c r="I15" s="49">
        <v>70</v>
      </c>
      <c r="J15" s="49">
        <v>15</v>
      </c>
      <c r="K15" s="49">
        <f t="shared" si="3"/>
        <v>55</v>
      </c>
      <c r="L15" s="51">
        <v>0</v>
      </c>
      <c r="M15" s="77">
        <f t="shared" si="0"/>
        <v>70</v>
      </c>
      <c r="N15" s="51">
        <f t="shared" si="1"/>
        <v>880</v>
      </c>
      <c r="O15" s="51">
        <v>16</v>
      </c>
      <c r="P15" s="51">
        <f t="shared" si="2"/>
        <v>935</v>
      </c>
      <c r="Q15" s="51">
        <v>17</v>
      </c>
      <c r="R15" s="52"/>
      <c r="S15" s="52"/>
      <c r="T15" s="53">
        <v>32</v>
      </c>
      <c r="U15" s="52"/>
    </row>
    <row r="16" spans="1:21" s="1" customFormat="1" ht="18" customHeight="1" x14ac:dyDescent="0.3">
      <c r="A16" s="37">
        <v>5</v>
      </c>
      <c r="B16" s="46"/>
      <c r="C16" s="47"/>
      <c r="D16" s="48" t="s">
        <v>74</v>
      </c>
      <c r="E16" s="49">
        <v>30</v>
      </c>
      <c r="F16" s="49"/>
      <c r="G16" s="49"/>
      <c r="H16" s="49"/>
      <c r="I16" s="49">
        <v>30</v>
      </c>
      <c r="J16" s="49">
        <v>0</v>
      </c>
      <c r="K16" s="49">
        <f t="shared" si="3"/>
        <v>30</v>
      </c>
      <c r="L16" s="51">
        <v>0</v>
      </c>
      <c r="M16" s="77">
        <f t="shared" si="0"/>
        <v>30</v>
      </c>
      <c r="N16" s="51">
        <f t="shared" si="1"/>
        <v>480</v>
      </c>
      <c r="O16" s="51">
        <v>16</v>
      </c>
      <c r="P16" s="51">
        <f t="shared" si="2"/>
        <v>510</v>
      </c>
      <c r="Q16" s="51">
        <v>17</v>
      </c>
      <c r="R16" s="52"/>
      <c r="S16" s="52"/>
      <c r="T16" s="53">
        <v>12</v>
      </c>
      <c r="U16" s="52"/>
    </row>
    <row r="17" spans="1:21" s="1" customFormat="1" ht="18" customHeight="1" x14ac:dyDescent="0.3">
      <c r="A17" s="37">
        <v>6</v>
      </c>
      <c r="B17" s="46"/>
      <c r="C17" s="47"/>
      <c r="D17" s="48" t="s">
        <v>75</v>
      </c>
      <c r="E17" s="49">
        <v>115</v>
      </c>
      <c r="F17" s="49"/>
      <c r="G17" s="49"/>
      <c r="H17" s="49"/>
      <c r="I17" s="49">
        <v>115</v>
      </c>
      <c r="J17" s="49">
        <v>30</v>
      </c>
      <c r="K17" s="49">
        <f t="shared" si="3"/>
        <v>85</v>
      </c>
      <c r="L17" s="51">
        <v>0</v>
      </c>
      <c r="M17" s="77">
        <f t="shared" si="0"/>
        <v>115</v>
      </c>
      <c r="N17" s="51">
        <f t="shared" si="1"/>
        <v>1275</v>
      </c>
      <c r="O17" s="51">
        <v>15</v>
      </c>
      <c r="P17" s="51">
        <f t="shared" si="2"/>
        <v>1445</v>
      </c>
      <c r="Q17" s="51">
        <v>17</v>
      </c>
      <c r="R17" s="52"/>
      <c r="S17" s="52"/>
      <c r="T17" s="53">
        <v>55</v>
      </c>
      <c r="U17" s="55"/>
    </row>
    <row r="18" spans="1:21" s="1" customFormat="1" ht="18" customHeight="1" x14ac:dyDescent="0.3">
      <c r="A18" s="37">
        <v>7</v>
      </c>
      <c r="B18" s="46"/>
      <c r="C18" s="47"/>
      <c r="D18" s="48" t="s">
        <v>68</v>
      </c>
      <c r="E18" s="49">
        <v>30</v>
      </c>
      <c r="F18" s="49"/>
      <c r="G18" s="49"/>
      <c r="H18" s="49"/>
      <c r="I18" s="49">
        <v>30</v>
      </c>
      <c r="J18" s="49">
        <v>0</v>
      </c>
      <c r="K18" s="49">
        <f t="shared" si="3"/>
        <v>30</v>
      </c>
      <c r="L18" s="51">
        <v>0</v>
      </c>
      <c r="M18" s="77">
        <f t="shared" si="0"/>
        <v>30</v>
      </c>
      <c r="N18" s="51">
        <f t="shared" si="1"/>
        <v>480</v>
      </c>
      <c r="O18" s="51">
        <v>16</v>
      </c>
      <c r="P18" s="51">
        <f t="shared" si="2"/>
        <v>510</v>
      </c>
      <c r="Q18" s="51">
        <v>17</v>
      </c>
      <c r="R18" s="52"/>
      <c r="S18" s="52"/>
      <c r="T18" s="53">
        <v>10</v>
      </c>
      <c r="U18" s="55"/>
    </row>
    <row r="19" spans="1:21" s="1" customFormat="1" ht="18" customHeight="1" x14ac:dyDescent="0.3">
      <c r="A19" s="37">
        <v>8</v>
      </c>
      <c r="B19" s="46"/>
      <c r="C19" s="47"/>
      <c r="D19" s="48" t="s">
        <v>45</v>
      </c>
      <c r="E19" s="49">
        <v>40</v>
      </c>
      <c r="F19" s="49"/>
      <c r="G19" s="49"/>
      <c r="H19" s="49"/>
      <c r="I19" s="49">
        <v>40</v>
      </c>
      <c r="J19" s="49">
        <v>5</v>
      </c>
      <c r="K19" s="49">
        <f t="shared" si="3"/>
        <v>35</v>
      </c>
      <c r="L19" s="51">
        <v>0</v>
      </c>
      <c r="M19" s="77">
        <f t="shared" si="0"/>
        <v>40</v>
      </c>
      <c r="N19" s="51">
        <f t="shared" si="1"/>
        <v>560</v>
      </c>
      <c r="O19" s="51">
        <v>16</v>
      </c>
      <c r="P19" s="51">
        <f t="shared" si="2"/>
        <v>595</v>
      </c>
      <c r="Q19" s="51">
        <v>17</v>
      </c>
      <c r="R19" s="52"/>
      <c r="S19" s="52"/>
      <c r="T19" s="53">
        <v>15</v>
      </c>
      <c r="U19" s="55"/>
    </row>
    <row r="20" spans="1:21" s="1" customFormat="1" ht="18" customHeight="1" x14ac:dyDescent="0.3">
      <c r="A20" s="37">
        <v>9</v>
      </c>
      <c r="B20" s="56"/>
      <c r="C20" s="57"/>
      <c r="D20" s="58" t="s">
        <v>76</v>
      </c>
      <c r="E20" s="59">
        <v>20</v>
      </c>
      <c r="F20" s="59"/>
      <c r="G20" s="59"/>
      <c r="H20" s="59"/>
      <c r="I20" s="59">
        <v>20</v>
      </c>
      <c r="J20" s="59">
        <v>5</v>
      </c>
      <c r="K20" s="59">
        <f t="shared" si="3"/>
        <v>15</v>
      </c>
      <c r="L20" s="61">
        <v>0</v>
      </c>
      <c r="M20" s="78">
        <f t="shared" si="0"/>
        <v>20</v>
      </c>
      <c r="N20" s="61">
        <f t="shared" si="1"/>
        <v>240</v>
      </c>
      <c r="O20" s="61">
        <v>16</v>
      </c>
      <c r="P20" s="61">
        <f t="shared" si="2"/>
        <v>255</v>
      </c>
      <c r="Q20" s="61">
        <v>17</v>
      </c>
      <c r="R20" s="62"/>
      <c r="S20" s="62"/>
      <c r="T20" s="81">
        <v>8</v>
      </c>
      <c r="U20" s="64"/>
    </row>
    <row r="21" spans="1:21" s="1" customFormat="1" ht="18" customHeight="1" x14ac:dyDescent="0.3">
      <c r="A21" s="65"/>
      <c r="B21" s="294" t="s">
        <v>48</v>
      </c>
      <c r="C21" s="315"/>
      <c r="D21" s="316"/>
      <c r="E21" s="66">
        <f>SUM(E12:E20)</f>
        <v>791</v>
      </c>
      <c r="F21" s="66">
        <v>0</v>
      </c>
      <c r="G21" s="66">
        <f t="shared" ref="G21:N21" si="4">SUM(G12:G20)</f>
        <v>0</v>
      </c>
      <c r="H21" s="66">
        <f t="shared" si="4"/>
        <v>0</v>
      </c>
      <c r="I21" s="66">
        <f t="shared" si="4"/>
        <v>791</v>
      </c>
      <c r="J21" s="67">
        <f t="shared" si="4"/>
        <v>100</v>
      </c>
      <c r="K21" s="67">
        <f t="shared" si="4"/>
        <v>690</v>
      </c>
      <c r="L21" s="67">
        <f t="shared" si="4"/>
        <v>1</v>
      </c>
      <c r="M21" s="67">
        <f t="shared" si="4"/>
        <v>791</v>
      </c>
      <c r="N21" s="68">
        <f t="shared" si="4"/>
        <v>10570</v>
      </c>
      <c r="O21" s="68"/>
      <c r="P21" s="68">
        <f>SUM(P12:P20)</f>
        <v>11730</v>
      </c>
      <c r="Q21" s="68"/>
      <c r="R21" s="69"/>
      <c r="S21" s="69"/>
      <c r="T21" s="70">
        <f>SUM(T12:T20)</f>
        <v>329</v>
      </c>
      <c r="U21" s="71"/>
    </row>
  </sheetData>
  <mergeCells count="11">
    <mergeCell ref="A7:A9"/>
    <mergeCell ref="B7:B9"/>
    <mergeCell ref="D7:D9"/>
    <mergeCell ref="E7:I8"/>
    <mergeCell ref="J7:M8"/>
    <mergeCell ref="P7:Q8"/>
    <mergeCell ref="R7:S8"/>
    <mergeCell ref="T7:T9"/>
    <mergeCell ref="U7:U9"/>
    <mergeCell ref="B21:D21"/>
    <mergeCell ref="N7:O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G18" sqref="G18"/>
    </sheetView>
  </sheetViews>
  <sheetFormatPr defaultRowHeight="14.4" x14ac:dyDescent="0.3"/>
  <cols>
    <col min="2" max="2" width="12.109375" bestFit="1" customWidth="1"/>
    <col min="3" max="3" width="1.6640625" bestFit="1" customWidth="1"/>
    <col min="4" max="4" width="15.21875" bestFit="1" customWidth="1"/>
  </cols>
  <sheetData>
    <row r="1" spans="1:21" s="1" customFormat="1" ht="15.6" x14ac:dyDescent="0.3">
      <c r="B1" s="4" t="s">
        <v>0</v>
      </c>
      <c r="C1" s="4" t="s">
        <v>1</v>
      </c>
      <c r="D1" s="5" t="s">
        <v>2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3"/>
    </row>
    <row r="2" spans="1:21" s="1" customFormat="1" ht="15.6" x14ac:dyDescent="0.3">
      <c r="B2" s="4" t="s">
        <v>3</v>
      </c>
      <c r="C2" s="4" t="s">
        <v>1</v>
      </c>
      <c r="D2" s="5" t="s">
        <v>77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3"/>
    </row>
    <row r="3" spans="1:21" s="1" customFormat="1" ht="15.6" x14ac:dyDescent="0.3">
      <c r="B3" s="4" t="s">
        <v>5</v>
      </c>
      <c r="C3" s="4" t="s">
        <v>1</v>
      </c>
      <c r="D3" s="7" t="s">
        <v>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</row>
    <row r="4" spans="1:21" s="1" customFormat="1" ht="15.6" x14ac:dyDescent="0.3">
      <c r="B4" s="4" t="s">
        <v>7</v>
      </c>
      <c r="C4" s="4" t="s">
        <v>1</v>
      </c>
      <c r="D4" s="9" t="s">
        <v>8</v>
      </c>
      <c r="E4" s="10"/>
      <c r="F4" s="10"/>
      <c r="G4" s="10"/>
      <c r="H4" s="10"/>
      <c r="I4" s="10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</row>
    <row r="5" spans="1:21" s="1" customFormat="1" ht="15.6" x14ac:dyDescent="0.3">
      <c r="B5" s="4" t="s">
        <v>9</v>
      </c>
      <c r="C5" s="4" t="s">
        <v>1</v>
      </c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"/>
    </row>
    <row r="6" spans="1:21" s="1" customFormat="1" x14ac:dyDescent="0.3"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</row>
    <row r="7" spans="1:21" s="1" customFormat="1" x14ac:dyDescent="0.3">
      <c r="A7" s="297" t="s">
        <v>10</v>
      </c>
      <c r="B7" s="300" t="s">
        <v>3</v>
      </c>
      <c r="C7" s="11"/>
      <c r="D7" s="303" t="s">
        <v>11</v>
      </c>
      <c r="E7" s="300" t="s">
        <v>12</v>
      </c>
      <c r="F7" s="306"/>
      <c r="G7" s="306"/>
      <c r="H7" s="306"/>
      <c r="I7" s="307"/>
      <c r="J7" s="284" t="s">
        <v>13</v>
      </c>
      <c r="K7" s="310"/>
      <c r="L7" s="310"/>
      <c r="M7" s="311"/>
      <c r="N7" s="284" t="s">
        <v>14</v>
      </c>
      <c r="O7" s="285"/>
      <c r="P7" s="284" t="s">
        <v>15</v>
      </c>
      <c r="Q7" s="285"/>
      <c r="R7" s="284" t="s">
        <v>16</v>
      </c>
      <c r="S7" s="285"/>
      <c r="T7" s="288" t="s">
        <v>17</v>
      </c>
      <c r="U7" s="291" t="s">
        <v>18</v>
      </c>
    </row>
    <row r="8" spans="1:21" s="1" customFormat="1" x14ac:dyDescent="0.3">
      <c r="A8" s="298"/>
      <c r="B8" s="301"/>
      <c r="C8" s="12"/>
      <c r="D8" s="304"/>
      <c r="E8" s="302"/>
      <c r="F8" s="308"/>
      <c r="G8" s="308"/>
      <c r="H8" s="308"/>
      <c r="I8" s="309"/>
      <c r="J8" s="312"/>
      <c r="K8" s="313"/>
      <c r="L8" s="313"/>
      <c r="M8" s="314"/>
      <c r="N8" s="286"/>
      <c r="O8" s="287"/>
      <c r="P8" s="286"/>
      <c r="Q8" s="287"/>
      <c r="R8" s="286"/>
      <c r="S8" s="287"/>
      <c r="T8" s="289"/>
      <c r="U8" s="292"/>
    </row>
    <row r="9" spans="1:21" s="1" customFormat="1" ht="57.6" x14ac:dyDescent="0.3">
      <c r="A9" s="299"/>
      <c r="B9" s="302"/>
      <c r="C9" s="13"/>
      <c r="D9" s="305"/>
      <c r="E9" s="14" t="s">
        <v>19</v>
      </c>
      <c r="F9" s="14" t="s">
        <v>20</v>
      </c>
      <c r="G9" s="14" t="s">
        <v>21</v>
      </c>
      <c r="H9" s="14" t="s">
        <v>22</v>
      </c>
      <c r="I9" s="14" t="s">
        <v>23</v>
      </c>
      <c r="J9" s="15" t="s">
        <v>24</v>
      </c>
      <c r="K9" s="15" t="s">
        <v>25</v>
      </c>
      <c r="L9" s="16" t="s">
        <v>26</v>
      </c>
      <c r="M9" s="15" t="s">
        <v>23</v>
      </c>
      <c r="N9" s="15" t="s">
        <v>27</v>
      </c>
      <c r="O9" s="17" t="s">
        <v>28</v>
      </c>
      <c r="P9" s="15" t="s">
        <v>27</v>
      </c>
      <c r="Q9" s="79" t="s">
        <v>28</v>
      </c>
      <c r="R9" s="15" t="s">
        <v>29</v>
      </c>
      <c r="S9" s="17" t="s">
        <v>30</v>
      </c>
      <c r="T9" s="290"/>
      <c r="U9" s="293"/>
    </row>
    <row r="10" spans="1:21" s="1" customFormat="1" x14ac:dyDescent="0.3">
      <c r="A10" s="19">
        <v>1</v>
      </c>
      <c r="B10" s="20" t="s">
        <v>31</v>
      </c>
      <c r="C10" s="21"/>
      <c r="D10" s="22" t="s">
        <v>32</v>
      </c>
      <c r="E10" s="22">
        <v>4</v>
      </c>
      <c r="F10" s="22">
        <v>5</v>
      </c>
      <c r="G10" s="22">
        <v>6</v>
      </c>
      <c r="H10" s="22">
        <v>7</v>
      </c>
      <c r="I10" s="22">
        <v>8</v>
      </c>
      <c r="J10" s="23">
        <v>9</v>
      </c>
      <c r="K10" s="23">
        <v>10</v>
      </c>
      <c r="L10" s="23">
        <v>11</v>
      </c>
      <c r="M10" s="23">
        <v>12</v>
      </c>
      <c r="N10" s="23">
        <v>13</v>
      </c>
      <c r="O10" s="23">
        <v>14</v>
      </c>
      <c r="P10" s="23">
        <v>15</v>
      </c>
      <c r="Q10" s="23">
        <v>16</v>
      </c>
      <c r="R10" s="23">
        <v>17</v>
      </c>
      <c r="S10" s="23">
        <v>18</v>
      </c>
      <c r="T10" s="24">
        <v>19</v>
      </c>
      <c r="U10" s="25">
        <v>20</v>
      </c>
    </row>
    <row r="11" spans="1:21" s="1" customFormat="1" x14ac:dyDescent="0.3">
      <c r="A11" s="26">
        <v>1</v>
      </c>
      <c r="B11" s="84" t="s">
        <v>78</v>
      </c>
      <c r="C11" s="28"/>
      <c r="D11" s="29"/>
      <c r="E11" s="30"/>
      <c r="F11" s="30"/>
      <c r="G11" s="30"/>
      <c r="H11" s="30"/>
      <c r="I11" s="30"/>
      <c r="J11" s="31"/>
      <c r="K11" s="31"/>
      <c r="L11" s="31"/>
      <c r="M11" s="31"/>
      <c r="N11" s="32"/>
      <c r="O11" s="32"/>
      <c r="P11" s="33"/>
      <c r="Q11" s="33"/>
      <c r="R11" s="34"/>
      <c r="S11" s="34"/>
      <c r="T11" s="35"/>
      <c r="U11" s="36"/>
    </row>
    <row r="12" spans="1:21" s="1" customFormat="1" ht="18" customHeight="1" x14ac:dyDescent="0.3">
      <c r="A12" s="37">
        <v>1</v>
      </c>
      <c r="B12" s="38"/>
      <c r="C12" s="39"/>
      <c r="D12" s="40" t="s">
        <v>79</v>
      </c>
      <c r="E12" s="41">
        <v>25</v>
      </c>
      <c r="F12" s="41"/>
      <c r="G12" s="41">
        <v>0</v>
      </c>
      <c r="H12" s="41"/>
      <c r="I12" s="43">
        <f>SUM(E12+G12)</f>
        <v>25</v>
      </c>
      <c r="J12" s="41">
        <v>0</v>
      </c>
      <c r="K12" s="41">
        <v>25</v>
      </c>
      <c r="L12" s="43">
        <v>0</v>
      </c>
      <c r="M12" s="76">
        <f>SUM(J12+K12+L12)</f>
        <v>25</v>
      </c>
      <c r="N12" s="43">
        <f>SUM(O12*K12)</f>
        <v>375</v>
      </c>
      <c r="O12" s="43">
        <v>15</v>
      </c>
      <c r="P12" s="43">
        <f>SUM(Q12*K12)</f>
        <v>400</v>
      </c>
      <c r="Q12" s="43">
        <v>16</v>
      </c>
      <c r="R12" s="44"/>
      <c r="S12" s="44"/>
      <c r="T12" s="45">
        <v>2</v>
      </c>
      <c r="U12" s="44"/>
    </row>
    <row r="13" spans="1:21" s="1" customFormat="1" ht="18" customHeight="1" x14ac:dyDescent="0.3">
      <c r="A13" s="37">
        <v>2</v>
      </c>
      <c r="B13" s="46"/>
      <c r="C13" s="47"/>
      <c r="D13" s="48" t="s">
        <v>80</v>
      </c>
      <c r="E13" s="49">
        <v>20</v>
      </c>
      <c r="F13" s="49"/>
      <c r="G13" s="49">
        <v>0</v>
      </c>
      <c r="H13" s="49"/>
      <c r="I13" s="51">
        <f t="shared" ref="I13:I22" si="0">SUM(E13+G13)</f>
        <v>20</v>
      </c>
      <c r="J13" s="49">
        <v>0</v>
      </c>
      <c r="K13" s="49">
        <v>20</v>
      </c>
      <c r="L13" s="51">
        <v>0</v>
      </c>
      <c r="M13" s="77">
        <f t="shared" ref="M13:M22" si="1">SUM(J13+K13+L13)</f>
        <v>20</v>
      </c>
      <c r="N13" s="51">
        <f t="shared" ref="N13:N22" si="2">SUM(O13*K13)</f>
        <v>300</v>
      </c>
      <c r="O13" s="51">
        <v>15</v>
      </c>
      <c r="P13" s="51">
        <f t="shared" ref="P13:P22" si="3">SUM(Q13*K13)</f>
        <v>320</v>
      </c>
      <c r="Q13" s="51">
        <v>16</v>
      </c>
      <c r="R13" s="52"/>
      <c r="S13" s="52"/>
      <c r="T13" s="53">
        <v>4</v>
      </c>
      <c r="U13" s="52"/>
    </row>
    <row r="14" spans="1:21" s="1" customFormat="1" ht="18" customHeight="1" x14ac:dyDescent="0.3">
      <c r="A14" s="37">
        <v>3</v>
      </c>
      <c r="B14" s="46"/>
      <c r="C14" s="47"/>
      <c r="D14" s="48" t="s">
        <v>81</v>
      </c>
      <c r="E14" s="49">
        <v>41</v>
      </c>
      <c r="F14" s="49"/>
      <c r="G14" s="49">
        <v>0</v>
      </c>
      <c r="H14" s="49"/>
      <c r="I14" s="51">
        <f t="shared" si="0"/>
        <v>41</v>
      </c>
      <c r="J14" s="49">
        <v>0</v>
      </c>
      <c r="K14" s="49">
        <v>41</v>
      </c>
      <c r="L14" s="51">
        <v>0</v>
      </c>
      <c r="M14" s="77">
        <f t="shared" si="1"/>
        <v>41</v>
      </c>
      <c r="N14" s="51">
        <f t="shared" si="2"/>
        <v>615</v>
      </c>
      <c r="O14" s="51">
        <v>15</v>
      </c>
      <c r="P14" s="51">
        <f t="shared" si="3"/>
        <v>656</v>
      </c>
      <c r="Q14" s="51">
        <v>16</v>
      </c>
      <c r="R14" s="52"/>
      <c r="S14" s="52"/>
      <c r="T14" s="53">
        <v>3</v>
      </c>
      <c r="U14" s="52"/>
    </row>
    <row r="15" spans="1:21" s="1" customFormat="1" ht="18" customHeight="1" x14ac:dyDescent="0.3">
      <c r="A15" s="37">
        <v>4</v>
      </c>
      <c r="B15" s="46"/>
      <c r="C15" s="47"/>
      <c r="D15" s="48" t="s">
        <v>82</v>
      </c>
      <c r="E15" s="49">
        <v>8</v>
      </c>
      <c r="F15" s="49"/>
      <c r="G15" s="49">
        <v>0</v>
      </c>
      <c r="H15" s="49"/>
      <c r="I15" s="51">
        <f t="shared" si="0"/>
        <v>8</v>
      </c>
      <c r="J15" s="49">
        <v>0</v>
      </c>
      <c r="K15" s="49">
        <v>8</v>
      </c>
      <c r="L15" s="51">
        <v>0</v>
      </c>
      <c r="M15" s="77">
        <f t="shared" si="1"/>
        <v>8</v>
      </c>
      <c r="N15" s="51">
        <f t="shared" si="2"/>
        <v>120</v>
      </c>
      <c r="O15" s="51">
        <v>15</v>
      </c>
      <c r="P15" s="51">
        <f t="shared" si="3"/>
        <v>136</v>
      </c>
      <c r="Q15" s="51">
        <v>17</v>
      </c>
      <c r="R15" s="52"/>
      <c r="S15" s="52"/>
      <c r="T15" s="53">
        <v>2</v>
      </c>
      <c r="U15" s="52"/>
    </row>
    <row r="16" spans="1:21" s="1" customFormat="1" ht="18" customHeight="1" x14ac:dyDescent="0.3">
      <c r="A16" s="37">
        <v>5</v>
      </c>
      <c r="B16" s="46"/>
      <c r="C16" s="47"/>
      <c r="D16" s="48" t="s">
        <v>83</v>
      </c>
      <c r="E16" s="49">
        <v>250</v>
      </c>
      <c r="F16" s="49"/>
      <c r="G16" s="49">
        <v>0</v>
      </c>
      <c r="H16" s="49"/>
      <c r="I16" s="51">
        <f t="shared" si="0"/>
        <v>250</v>
      </c>
      <c r="J16" s="49">
        <v>0</v>
      </c>
      <c r="K16" s="49">
        <v>250</v>
      </c>
      <c r="L16" s="51">
        <v>0</v>
      </c>
      <c r="M16" s="77">
        <f t="shared" si="1"/>
        <v>250</v>
      </c>
      <c r="N16" s="51">
        <f t="shared" si="2"/>
        <v>4000</v>
      </c>
      <c r="O16" s="51">
        <v>16</v>
      </c>
      <c r="P16" s="51">
        <f t="shared" si="3"/>
        <v>4250</v>
      </c>
      <c r="Q16" s="51">
        <v>17</v>
      </c>
      <c r="R16" s="52"/>
      <c r="S16" s="52"/>
      <c r="T16" s="53">
        <v>35</v>
      </c>
      <c r="U16" s="52"/>
    </row>
    <row r="17" spans="1:21" s="1" customFormat="1" ht="18" customHeight="1" x14ac:dyDescent="0.3">
      <c r="A17" s="37">
        <v>6</v>
      </c>
      <c r="B17" s="46"/>
      <c r="C17" s="47"/>
      <c r="D17" s="48" t="s">
        <v>84</v>
      </c>
      <c r="E17" s="49">
        <v>480</v>
      </c>
      <c r="F17" s="49"/>
      <c r="G17" s="49">
        <v>4</v>
      </c>
      <c r="H17" s="49"/>
      <c r="I17" s="51">
        <f t="shared" si="0"/>
        <v>484</v>
      </c>
      <c r="J17" s="49">
        <v>54</v>
      </c>
      <c r="K17" s="49">
        <v>426</v>
      </c>
      <c r="L17" s="51">
        <v>0</v>
      </c>
      <c r="M17" s="77">
        <f t="shared" si="1"/>
        <v>480</v>
      </c>
      <c r="N17" s="51">
        <f t="shared" si="2"/>
        <v>6816</v>
      </c>
      <c r="O17" s="51">
        <v>16</v>
      </c>
      <c r="P17" s="51">
        <f t="shared" si="3"/>
        <v>7242</v>
      </c>
      <c r="Q17" s="51">
        <v>17</v>
      </c>
      <c r="R17" s="52"/>
      <c r="S17" s="52"/>
      <c r="T17" s="54">
        <v>120</v>
      </c>
      <c r="U17" s="55"/>
    </row>
    <row r="18" spans="1:21" s="1" customFormat="1" ht="18" customHeight="1" x14ac:dyDescent="0.3">
      <c r="A18" s="37">
        <v>7</v>
      </c>
      <c r="B18" s="46"/>
      <c r="C18" s="47"/>
      <c r="D18" s="48" t="s">
        <v>85</v>
      </c>
      <c r="E18" s="49">
        <v>630</v>
      </c>
      <c r="F18" s="49"/>
      <c r="G18" s="49">
        <v>20</v>
      </c>
      <c r="H18" s="49"/>
      <c r="I18" s="51">
        <f t="shared" si="0"/>
        <v>650</v>
      </c>
      <c r="J18" s="49">
        <v>120</v>
      </c>
      <c r="K18" s="49">
        <v>510</v>
      </c>
      <c r="L18" s="51">
        <v>0</v>
      </c>
      <c r="M18" s="77">
        <f t="shared" si="1"/>
        <v>630</v>
      </c>
      <c r="N18" s="51">
        <f t="shared" si="2"/>
        <v>8160</v>
      </c>
      <c r="O18" s="51">
        <v>16</v>
      </c>
      <c r="P18" s="51">
        <f t="shared" si="3"/>
        <v>8670</v>
      </c>
      <c r="Q18" s="51">
        <v>17</v>
      </c>
      <c r="R18" s="52"/>
      <c r="S18" s="52"/>
      <c r="T18" s="54">
        <v>250</v>
      </c>
      <c r="U18" s="55"/>
    </row>
    <row r="19" spans="1:21" s="1" customFormat="1" ht="18" customHeight="1" x14ac:dyDescent="0.3">
      <c r="A19" s="37">
        <v>8</v>
      </c>
      <c r="B19" s="46"/>
      <c r="C19" s="47"/>
      <c r="D19" s="48" t="s">
        <v>86</v>
      </c>
      <c r="E19" s="49">
        <v>550</v>
      </c>
      <c r="F19" s="49"/>
      <c r="G19" s="49">
        <v>50</v>
      </c>
      <c r="H19" s="49"/>
      <c r="I19" s="51">
        <f t="shared" si="0"/>
        <v>600</v>
      </c>
      <c r="J19" s="49">
        <v>150</v>
      </c>
      <c r="K19" s="49">
        <v>400</v>
      </c>
      <c r="L19" s="51">
        <v>0</v>
      </c>
      <c r="M19" s="77">
        <f t="shared" si="1"/>
        <v>550</v>
      </c>
      <c r="N19" s="51">
        <f t="shared" si="2"/>
        <v>6400</v>
      </c>
      <c r="O19" s="51">
        <v>16</v>
      </c>
      <c r="P19" s="51">
        <f t="shared" si="3"/>
        <v>6800</v>
      </c>
      <c r="Q19" s="51">
        <v>17</v>
      </c>
      <c r="R19" s="52"/>
      <c r="S19" s="52"/>
      <c r="T19" s="54">
        <v>210</v>
      </c>
      <c r="U19" s="55"/>
    </row>
    <row r="20" spans="1:21" s="1" customFormat="1" ht="18" customHeight="1" x14ac:dyDescent="0.3">
      <c r="A20" s="37">
        <v>9</v>
      </c>
      <c r="B20" s="46"/>
      <c r="C20" s="47"/>
      <c r="D20" s="48" t="s">
        <v>87</v>
      </c>
      <c r="E20" s="49">
        <v>500</v>
      </c>
      <c r="F20" s="49"/>
      <c r="G20" s="49">
        <v>0</v>
      </c>
      <c r="H20" s="49"/>
      <c r="I20" s="51">
        <f t="shared" si="0"/>
        <v>500</v>
      </c>
      <c r="J20" s="49">
        <v>85</v>
      </c>
      <c r="K20" s="49">
        <v>415</v>
      </c>
      <c r="L20" s="51">
        <v>0</v>
      </c>
      <c r="M20" s="77">
        <f t="shared" si="1"/>
        <v>500</v>
      </c>
      <c r="N20" s="51">
        <f t="shared" si="2"/>
        <v>6640</v>
      </c>
      <c r="O20" s="51">
        <v>16</v>
      </c>
      <c r="P20" s="51">
        <f t="shared" si="3"/>
        <v>7055</v>
      </c>
      <c r="Q20" s="51">
        <v>17</v>
      </c>
      <c r="R20" s="52"/>
      <c r="S20" s="52"/>
      <c r="T20" s="54">
        <v>160</v>
      </c>
      <c r="U20" s="55"/>
    </row>
    <row r="21" spans="1:21" s="1" customFormat="1" ht="18" customHeight="1" x14ac:dyDescent="0.3">
      <c r="A21" s="37">
        <v>10</v>
      </c>
      <c r="B21" s="46"/>
      <c r="C21" s="47"/>
      <c r="D21" s="48" t="s">
        <v>88</v>
      </c>
      <c r="E21" s="49">
        <v>647</v>
      </c>
      <c r="F21" s="49"/>
      <c r="G21" s="49">
        <v>60</v>
      </c>
      <c r="H21" s="49"/>
      <c r="I21" s="51">
        <f t="shared" si="0"/>
        <v>707</v>
      </c>
      <c r="J21" s="49">
        <v>97</v>
      </c>
      <c r="K21" s="49">
        <v>550</v>
      </c>
      <c r="L21" s="51">
        <v>0</v>
      </c>
      <c r="M21" s="77">
        <f t="shared" si="1"/>
        <v>647</v>
      </c>
      <c r="N21" s="51">
        <f t="shared" si="2"/>
        <v>8800</v>
      </c>
      <c r="O21" s="51">
        <v>16</v>
      </c>
      <c r="P21" s="51">
        <f t="shared" si="3"/>
        <v>9350</v>
      </c>
      <c r="Q21" s="51">
        <v>17</v>
      </c>
      <c r="R21" s="52"/>
      <c r="S21" s="52"/>
      <c r="T21" s="54">
        <v>185</v>
      </c>
      <c r="U21" s="55"/>
    </row>
    <row r="22" spans="1:21" s="1" customFormat="1" ht="18" customHeight="1" x14ac:dyDescent="0.3">
      <c r="A22" s="37">
        <v>11</v>
      </c>
      <c r="B22" s="56"/>
      <c r="C22" s="57"/>
      <c r="D22" s="58" t="s">
        <v>89</v>
      </c>
      <c r="E22" s="59">
        <v>650</v>
      </c>
      <c r="F22" s="59"/>
      <c r="G22" s="59">
        <v>0</v>
      </c>
      <c r="H22" s="59"/>
      <c r="I22" s="61">
        <f t="shared" si="0"/>
        <v>650</v>
      </c>
      <c r="J22" s="59">
        <v>50</v>
      </c>
      <c r="K22" s="59">
        <v>600</v>
      </c>
      <c r="L22" s="61">
        <v>0</v>
      </c>
      <c r="M22" s="78">
        <f t="shared" si="1"/>
        <v>650</v>
      </c>
      <c r="N22" s="61">
        <f t="shared" si="2"/>
        <v>9600</v>
      </c>
      <c r="O22" s="61">
        <v>16</v>
      </c>
      <c r="P22" s="61">
        <f t="shared" si="3"/>
        <v>10200</v>
      </c>
      <c r="Q22" s="61">
        <v>17</v>
      </c>
      <c r="R22" s="62"/>
      <c r="S22" s="62"/>
      <c r="T22" s="63">
        <v>210</v>
      </c>
      <c r="U22" s="64"/>
    </row>
    <row r="23" spans="1:21" s="1" customFormat="1" ht="18" customHeight="1" x14ac:dyDescent="0.3">
      <c r="A23" s="65"/>
      <c r="B23" s="294" t="s">
        <v>48</v>
      </c>
      <c r="C23" s="295"/>
      <c r="D23" s="296"/>
      <c r="E23" s="66">
        <f>SUM(E12:E22)</f>
        <v>3801</v>
      </c>
      <c r="F23" s="66">
        <v>0</v>
      </c>
      <c r="G23" s="66">
        <f t="shared" ref="G23:N23" si="4">SUM(G12:G22)</f>
        <v>134</v>
      </c>
      <c r="H23" s="66">
        <f t="shared" si="4"/>
        <v>0</v>
      </c>
      <c r="I23" s="67">
        <f t="shared" si="4"/>
        <v>3935</v>
      </c>
      <c r="J23" s="67">
        <f t="shared" si="4"/>
        <v>556</v>
      </c>
      <c r="K23" s="67">
        <f t="shared" si="4"/>
        <v>3245</v>
      </c>
      <c r="L23" s="67">
        <f t="shared" si="4"/>
        <v>0</v>
      </c>
      <c r="M23" s="67">
        <f t="shared" si="4"/>
        <v>3801</v>
      </c>
      <c r="N23" s="68">
        <f t="shared" si="4"/>
        <v>51826</v>
      </c>
      <c r="O23" s="68"/>
      <c r="P23" s="68">
        <f>SUM(P12:P22)</f>
        <v>55079</v>
      </c>
      <c r="Q23" s="68"/>
      <c r="R23" s="69"/>
      <c r="S23" s="69"/>
      <c r="T23" s="70">
        <f>SUM(T12:T22)</f>
        <v>1181</v>
      </c>
      <c r="U23" s="71"/>
    </row>
  </sheetData>
  <mergeCells count="11">
    <mergeCell ref="A7:A9"/>
    <mergeCell ref="B7:B9"/>
    <mergeCell ref="D7:D9"/>
    <mergeCell ref="E7:I8"/>
    <mergeCell ref="J7:M8"/>
    <mergeCell ref="P7:Q8"/>
    <mergeCell ref="R7:S8"/>
    <mergeCell ref="T7:T9"/>
    <mergeCell ref="U7:U9"/>
    <mergeCell ref="B23:D23"/>
    <mergeCell ref="N7:O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workbookViewId="0">
      <selection sqref="A1:XFD29"/>
    </sheetView>
  </sheetViews>
  <sheetFormatPr defaultRowHeight="14.4" x14ac:dyDescent="0.3"/>
  <cols>
    <col min="2" max="2" width="13.5546875" bestFit="1" customWidth="1"/>
    <col min="3" max="3" width="1.6640625" bestFit="1" customWidth="1"/>
    <col min="4" max="4" width="15.5546875" bestFit="1" customWidth="1"/>
  </cols>
  <sheetData>
    <row r="1" spans="1:21" s="1" customFormat="1" ht="15.6" x14ac:dyDescent="0.3">
      <c r="B1" s="4" t="s">
        <v>0</v>
      </c>
      <c r="C1" s="4" t="s">
        <v>1</v>
      </c>
      <c r="D1" s="5" t="s">
        <v>2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3"/>
    </row>
    <row r="2" spans="1:21" s="1" customFormat="1" ht="15.6" x14ac:dyDescent="0.3">
      <c r="B2" s="4" t="s">
        <v>3</v>
      </c>
      <c r="C2" s="4" t="s">
        <v>1</v>
      </c>
      <c r="D2" s="5" t="s">
        <v>90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3"/>
    </row>
    <row r="3" spans="1:21" s="1" customFormat="1" ht="15.6" x14ac:dyDescent="0.3">
      <c r="B3" s="4" t="s">
        <v>5</v>
      </c>
      <c r="C3" s="4" t="s">
        <v>1</v>
      </c>
      <c r="D3" s="7" t="s">
        <v>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</row>
    <row r="4" spans="1:21" s="1" customFormat="1" ht="15.6" x14ac:dyDescent="0.3">
      <c r="B4" s="4" t="s">
        <v>7</v>
      </c>
      <c r="C4" s="4" t="s">
        <v>1</v>
      </c>
      <c r="D4" s="9" t="s">
        <v>8</v>
      </c>
      <c r="E4" s="10"/>
      <c r="F4" s="10"/>
      <c r="G4" s="10"/>
      <c r="H4" s="10"/>
      <c r="I4" s="10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</row>
    <row r="5" spans="1:21" s="1" customFormat="1" ht="15.6" x14ac:dyDescent="0.3">
      <c r="B5" s="4" t="s">
        <v>9</v>
      </c>
      <c r="C5" s="4" t="s">
        <v>1</v>
      </c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"/>
    </row>
    <row r="6" spans="1:21" s="1" customFormat="1" x14ac:dyDescent="0.3"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</row>
    <row r="7" spans="1:21" s="1" customFormat="1" x14ac:dyDescent="0.3">
      <c r="A7" s="297" t="s">
        <v>10</v>
      </c>
      <c r="B7" s="300" t="s">
        <v>3</v>
      </c>
      <c r="C7" s="11"/>
      <c r="D7" s="303" t="s">
        <v>11</v>
      </c>
      <c r="E7" s="300" t="s">
        <v>12</v>
      </c>
      <c r="F7" s="306"/>
      <c r="G7" s="306"/>
      <c r="H7" s="306"/>
      <c r="I7" s="307"/>
      <c r="J7" s="284" t="s">
        <v>13</v>
      </c>
      <c r="K7" s="310"/>
      <c r="L7" s="310"/>
      <c r="M7" s="311"/>
      <c r="N7" s="284" t="s">
        <v>14</v>
      </c>
      <c r="O7" s="285"/>
      <c r="P7" s="284" t="s">
        <v>15</v>
      </c>
      <c r="Q7" s="285"/>
      <c r="R7" s="284" t="s">
        <v>16</v>
      </c>
      <c r="S7" s="285"/>
      <c r="T7" s="288" t="s">
        <v>17</v>
      </c>
      <c r="U7" s="291" t="s">
        <v>18</v>
      </c>
    </row>
    <row r="8" spans="1:21" s="1" customFormat="1" x14ac:dyDescent="0.3">
      <c r="A8" s="298"/>
      <c r="B8" s="301"/>
      <c r="C8" s="12"/>
      <c r="D8" s="304"/>
      <c r="E8" s="302"/>
      <c r="F8" s="308"/>
      <c r="G8" s="308"/>
      <c r="H8" s="308"/>
      <c r="I8" s="309"/>
      <c r="J8" s="312"/>
      <c r="K8" s="313"/>
      <c r="L8" s="313"/>
      <c r="M8" s="314"/>
      <c r="N8" s="286"/>
      <c r="O8" s="287"/>
      <c r="P8" s="286"/>
      <c r="Q8" s="287"/>
      <c r="R8" s="286"/>
      <c r="S8" s="287"/>
      <c r="T8" s="289"/>
      <c r="U8" s="292"/>
    </row>
    <row r="9" spans="1:21" s="1" customFormat="1" ht="57.6" x14ac:dyDescent="0.3">
      <c r="A9" s="299"/>
      <c r="B9" s="302"/>
      <c r="C9" s="13"/>
      <c r="D9" s="305"/>
      <c r="E9" s="14" t="s">
        <v>19</v>
      </c>
      <c r="F9" s="14" t="s">
        <v>20</v>
      </c>
      <c r="G9" s="14" t="s">
        <v>21</v>
      </c>
      <c r="H9" s="14" t="s">
        <v>22</v>
      </c>
      <c r="I9" s="14" t="s">
        <v>23</v>
      </c>
      <c r="J9" s="15" t="s">
        <v>24</v>
      </c>
      <c r="K9" s="15" t="s">
        <v>25</v>
      </c>
      <c r="L9" s="16" t="s">
        <v>26</v>
      </c>
      <c r="M9" s="15" t="s">
        <v>23</v>
      </c>
      <c r="N9" s="15" t="s">
        <v>27</v>
      </c>
      <c r="O9" s="17" t="s">
        <v>28</v>
      </c>
      <c r="P9" s="15" t="s">
        <v>27</v>
      </c>
      <c r="Q9" s="79" t="s">
        <v>28</v>
      </c>
      <c r="R9" s="15" t="s">
        <v>29</v>
      </c>
      <c r="S9" s="17" t="s">
        <v>30</v>
      </c>
      <c r="T9" s="290"/>
      <c r="U9" s="293"/>
    </row>
    <row r="10" spans="1:21" s="1" customFormat="1" x14ac:dyDescent="0.3">
      <c r="A10" s="19">
        <v>1</v>
      </c>
      <c r="B10" s="20" t="s">
        <v>31</v>
      </c>
      <c r="C10" s="21"/>
      <c r="D10" s="22" t="s">
        <v>32</v>
      </c>
      <c r="E10" s="22">
        <v>4</v>
      </c>
      <c r="F10" s="22">
        <v>5</v>
      </c>
      <c r="G10" s="22">
        <v>6</v>
      </c>
      <c r="H10" s="22">
        <v>7</v>
      </c>
      <c r="I10" s="22">
        <v>8</v>
      </c>
      <c r="J10" s="23">
        <v>9</v>
      </c>
      <c r="K10" s="23">
        <v>10</v>
      </c>
      <c r="L10" s="23">
        <v>11</v>
      </c>
      <c r="M10" s="23">
        <v>12</v>
      </c>
      <c r="N10" s="23">
        <v>13</v>
      </c>
      <c r="O10" s="23">
        <v>14</v>
      </c>
      <c r="P10" s="23">
        <v>15</v>
      </c>
      <c r="Q10" s="23">
        <v>16</v>
      </c>
      <c r="R10" s="23">
        <v>17</v>
      </c>
      <c r="S10" s="23">
        <v>18</v>
      </c>
      <c r="T10" s="24">
        <v>19</v>
      </c>
      <c r="U10" s="25">
        <v>20</v>
      </c>
    </row>
    <row r="11" spans="1:21" s="1" customFormat="1" x14ac:dyDescent="0.3">
      <c r="A11" s="26">
        <v>1</v>
      </c>
      <c r="B11" s="84" t="s">
        <v>91</v>
      </c>
      <c r="C11" s="28"/>
      <c r="D11" s="29"/>
      <c r="E11" s="30"/>
      <c r="F11" s="30"/>
      <c r="G11" s="30"/>
      <c r="H11" s="30"/>
      <c r="I11" s="30"/>
      <c r="J11" s="31"/>
      <c r="K11" s="31"/>
      <c r="L11" s="31"/>
      <c r="M11" s="31"/>
      <c r="N11" s="32"/>
      <c r="O11" s="32"/>
      <c r="P11" s="33"/>
      <c r="Q11" s="33"/>
      <c r="R11" s="34"/>
      <c r="S11" s="34"/>
      <c r="T11" s="35"/>
      <c r="U11" s="36"/>
    </row>
    <row r="12" spans="1:21" s="1" customFormat="1" ht="18" customHeight="1" x14ac:dyDescent="0.3">
      <c r="A12" s="37">
        <v>1</v>
      </c>
      <c r="B12" s="38"/>
      <c r="C12" s="39"/>
      <c r="D12" s="40" t="s">
        <v>92</v>
      </c>
      <c r="E12" s="41">
        <v>220</v>
      </c>
      <c r="F12" s="41"/>
      <c r="G12" s="41"/>
      <c r="H12" s="41"/>
      <c r="I12" s="41">
        <v>180</v>
      </c>
      <c r="J12" s="41"/>
      <c r="K12" s="41">
        <v>220</v>
      </c>
      <c r="L12" s="43"/>
      <c r="M12" s="76">
        <f>SUM(J12+K12+L12)</f>
        <v>220</v>
      </c>
      <c r="N12" s="43">
        <f>SUM(O12*K12)</f>
        <v>3586</v>
      </c>
      <c r="O12" s="43">
        <v>16.3</v>
      </c>
      <c r="P12" s="43">
        <f>SUM(Q12*K12)</f>
        <v>3630</v>
      </c>
      <c r="Q12" s="43">
        <v>16.5</v>
      </c>
      <c r="R12" s="44"/>
      <c r="S12" s="44"/>
      <c r="T12" s="45">
        <v>90</v>
      </c>
      <c r="U12" s="44"/>
    </row>
    <row r="13" spans="1:21" s="1" customFormat="1" ht="18" customHeight="1" x14ac:dyDescent="0.3">
      <c r="A13" s="37">
        <v>2</v>
      </c>
      <c r="B13" s="46"/>
      <c r="C13" s="47"/>
      <c r="D13" s="48" t="s">
        <v>93</v>
      </c>
      <c r="E13" s="49">
        <v>190</v>
      </c>
      <c r="F13" s="49"/>
      <c r="G13" s="49"/>
      <c r="H13" s="49"/>
      <c r="I13" s="49">
        <v>90</v>
      </c>
      <c r="J13" s="49"/>
      <c r="K13" s="49">
        <v>190</v>
      </c>
      <c r="L13" s="51"/>
      <c r="M13" s="77">
        <f t="shared" ref="M13:M27" si="0">SUM(J13+K13+L13)</f>
        <v>190</v>
      </c>
      <c r="N13" s="51">
        <f t="shared" ref="N13:N27" si="1">SUM(O13*K13)</f>
        <v>3097</v>
      </c>
      <c r="O13" s="51">
        <v>16.3</v>
      </c>
      <c r="P13" s="51">
        <f t="shared" ref="P13:P27" si="2">SUM(Q13*K13)</f>
        <v>3135</v>
      </c>
      <c r="Q13" s="51">
        <v>16.5</v>
      </c>
      <c r="R13" s="52"/>
      <c r="S13" s="52"/>
      <c r="T13" s="53">
        <v>40</v>
      </c>
      <c r="U13" s="52"/>
    </row>
    <row r="14" spans="1:21" s="1" customFormat="1" ht="18" customHeight="1" x14ac:dyDescent="0.3">
      <c r="A14" s="37">
        <v>3</v>
      </c>
      <c r="B14" s="46"/>
      <c r="C14" s="47"/>
      <c r="D14" s="48" t="s">
        <v>94</v>
      </c>
      <c r="E14" s="49">
        <v>85</v>
      </c>
      <c r="F14" s="49"/>
      <c r="G14" s="49"/>
      <c r="H14" s="49"/>
      <c r="I14" s="49">
        <v>55</v>
      </c>
      <c r="J14" s="49"/>
      <c r="K14" s="49">
        <v>85</v>
      </c>
      <c r="L14" s="51"/>
      <c r="M14" s="77">
        <f t="shared" si="0"/>
        <v>85</v>
      </c>
      <c r="N14" s="51">
        <f t="shared" si="1"/>
        <v>1385.5</v>
      </c>
      <c r="O14" s="51">
        <v>16.3</v>
      </c>
      <c r="P14" s="51">
        <f t="shared" si="2"/>
        <v>1402.5</v>
      </c>
      <c r="Q14" s="51">
        <v>16.5</v>
      </c>
      <c r="R14" s="52"/>
      <c r="S14" s="52"/>
      <c r="T14" s="53">
        <v>25</v>
      </c>
      <c r="U14" s="52"/>
    </row>
    <row r="15" spans="1:21" s="1" customFormat="1" ht="18" customHeight="1" x14ac:dyDescent="0.3">
      <c r="A15" s="37">
        <v>4</v>
      </c>
      <c r="B15" s="46"/>
      <c r="C15" s="47"/>
      <c r="D15" s="48" t="s">
        <v>95</v>
      </c>
      <c r="E15" s="49">
        <v>109</v>
      </c>
      <c r="F15" s="49"/>
      <c r="G15" s="49"/>
      <c r="H15" s="49"/>
      <c r="I15" s="49">
        <v>109</v>
      </c>
      <c r="J15" s="49"/>
      <c r="K15" s="49">
        <v>109</v>
      </c>
      <c r="L15" s="51"/>
      <c r="M15" s="77">
        <f t="shared" si="0"/>
        <v>109</v>
      </c>
      <c r="N15" s="51">
        <f t="shared" si="1"/>
        <v>1776.7</v>
      </c>
      <c r="O15" s="51">
        <v>16.3</v>
      </c>
      <c r="P15" s="51">
        <f t="shared" si="2"/>
        <v>1798.5</v>
      </c>
      <c r="Q15" s="51">
        <v>16.5</v>
      </c>
      <c r="R15" s="52"/>
      <c r="S15" s="52"/>
      <c r="T15" s="53">
        <v>50</v>
      </c>
      <c r="U15" s="52"/>
    </row>
    <row r="16" spans="1:21" s="1" customFormat="1" ht="18" customHeight="1" x14ac:dyDescent="0.3">
      <c r="A16" s="37">
        <v>5</v>
      </c>
      <c r="B16" s="46"/>
      <c r="C16" s="47"/>
      <c r="D16" s="48" t="s">
        <v>96</v>
      </c>
      <c r="E16" s="49">
        <v>26</v>
      </c>
      <c r="F16" s="49"/>
      <c r="G16" s="49"/>
      <c r="H16" s="49"/>
      <c r="I16" s="49">
        <v>6</v>
      </c>
      <c r="J16" s="49"/>
      <c r="K16" s="49">
        <v>26</v>
      </c>
      <c r="L16" s="51"/>
      <c r="M16" s="77">
        <f t="shared" si="0"/>
        <v>26</v>
      </c>
      <c r="N16" s="51">
        <f t="shared" si="1"/>
        <v>423.8</v>
      </c>
      <c r="O16" s="51">
        <v>16.3</v>
      </c>
      <c r="P16" s="51">
        <f t="shared" si="2"/>
        <v>429</v>
      </c>
      <c r="Q16" s="51">
        <v>16.5</v>
      </c>
      <c r="R16" s="52"/>
      <c r="S16" s="52"/>
      <c r="T16" s="53">
        <v>3</v>
      </c>
      <c r="U16" s="52"/>
    </row>
    <row r="17" spans="1:21" s="1" customFormat="1" ht="18" customHeight="1" x14ac:dyDescent="0.3">
      <c r="A17" s="37">
        <v>6</v>
      </c>
      <c r="B17" s="46"/>
      <c r="C17" s="47"/>
      <c r="D17" s="48" t="s">
        <v>97</v>
      </c>
      <c r="E17" s="49">
        <v>85</v>
      </c>
      <c r="F17" s="49"/>
      <c r="G17" s="49"/>
      <c r="H17" s="49"/>
      <c r="I17" s="49">
        <v>85</v>
      </c>
      <c r="J17" s="49"/>
      <c r="K17" s="49">
        <v>85</v>
      </c>
      <c r="L17" s="51"/>
      <c r="M17" s="77">
        <f t="shared" si="0"/>
        <v>85</v>
      </c>
      <c r="N17" s="51">
        <f t="shared" si="1"/>
        <v>1385.5</v>
      </c>
      <c r="O17" s="51">
        <v>16.3</v>
      </c>
      <c r="P17" s="51">
        <f t="shared" si="2"/>
        <v>1402.5</v>
      </c>
      <c r="Q17" s="51">
        <v>16.5</v>
      </c>
      <c r="R17" s="52"/>
      <c r="S17" s="52"/>
      <c r="T17" s="54">
        <v>40</v>
      </c>
      <c r="U17" s="55"/>
    </row>
    <row r="18" spans="1:21" s="1" customFormat="1" ht="18" customHeight="1" x14ac:dyDescent="0.3">
      <c r="A18" s="37">
        <v>7</v>
      </c>
      <c r="B18" s="46"/>
      <c r="C18" s="47"/>
      <c r="D18" s="48" t="s">
        <v>98</v>
      </c>
      <c r="E18" s="49">
        <v>400</v>
      </c>
      <c r="F18" s="49"/>
      <c r="G18" s="49"/>
      <c r="H18" s="49"/>
      <c r="I18" s="49">
        <v>300</v>
      </c>
      <c r="J18" s="49">
        <v>50</v>
      </c>
      <c r="K18" s="49">
        <v>350</v>
      </c>
      <c r="L18" s="51"/>
      <c r="M18" s="77">
        <f t="shared" si="0"/>
        <v>400</v>
      </c>
      <c r="N18" s="51">
        <f t="shared" si="1"/>
        <v>5705</v>
      </c>
      <c r="O18" s="51">
        <v>16.3</v>
      </c>
      <c r="P18" s="51">
        <f t="shared" si="2"/>
        <v>5775</v>
      </c>
      <c r="Q18" s="51">
        <v>16.5</v>
      </c>
      <c r="R18" s="52"/>
      <c r="S18" s="52"/>
      <c r="T18" s="54">
        <v>100</v>
      </c>
      <c r="U18" s="55"/>
    </row>
    <row r="19" spans="1:21" s="1" customFormat="1" ht="18" customHeight="1" x14ac:dyDescent="0.3">
      <c r="A19" s="37">
        <v>8</v>
      </c>
      <c r="B19" s="46"/>
      <c r="C19" s="47"/>
      <c r="D19" s="48" t="s">
        <v>99</v>
      </c>
      <c r="E19" s="49">
        <v>0</v>
      </c>
      <c r="F19" s="49"/>
      <c r="G19" s="49"/>
      <c r="H19" s="49"/>
      <c r="I19" s="49">
        <v>0</v>
      </c>
      <c r="J19" s="49"/>
      <c r="K19" s="49">
        <v>0</v>
      </c>
      <c r="L19" s="51"/>
      <c r="M19" s="77">
        <f t="shared" si="0"/>
        <v>0</v>
      </c>
      <c r="N19" s="51">
        <f t="shared" si="1"/>
        <v>0</v>
      </c>
      <c r="O19" s="51">
        <v>16.3</v>
      </c>
      <c r="P19" s="51">
        <f t="shared" si="2"/>
        <v>0</v>
      </c>
      <c r="Q19" s="51">
        <v>16.5</v>
      </c>
      <c r="R19" s="52"/>
      <c r="S19" s="52"/>
      <c r="T19" s="54">
        <v>0</v>
      </c>
      <c r="U19" s="55"/>
    </row>
    <row r="20" spans="1:21" s="1" customFormat="1" ht="18" customHeight="1" x14ac:dyDescent="0.3">
      <c r="A20" s="37">
        <v>9</v>
      </c>
      <c r="B20" s="46"/>
      <c r="C20" s="47"/>
      <c r="D20" s="48" t="s">
        <v>100</v>
      </c>
      <c r="E20" s="49">
        <v>75</v>
      </c>
      <c r="F20" s="49"/>
      <c r="G20" s="49"/>
      <c r="H20" s="49"/>
      <c r="I20" s="49">
        <v>45</v>
      </c>
      <c r="J20" s="49"/>
      <c r="K20" s="49">
        <v>75</v>
      </c>
      <c r="L20" s="51"/>
      <c r="M20" s="77">
        <f t="shared" si="0"/>
        <v>75</v>
      </c>
      <c r="N20" s="51">
        <f t="shared" si="1"/>
        <v>1222.5</v>
      </c>
      <c r="O20" s="51">
        <v>16.3</v>
      </c>
      <c r="P20" s="51">
        <f t="shared" si="2"/>
        <v>1237.5</v>
      </c>
      <c r="Q20" s="51">
        <v>16.5</v>
      </c>
      <c r="R20" s="52"/>
      <c r="S20" s="52"/>
      <c r="T20" s="54">
        <v>20</v>
      </c>
      <c r="U20" s="55"/>
    </row>
    <row r="21" spans="1:21" s="1" customFormat="1" ht="18" customHeight="1" x14ac:dyDescent="0.3">
      <c r="A21" s="37">
        <v>10</v>
      </c>
      <c r="B21" s="46"/>
      <c r="C21" s="47"/>
      <c r="D21" s="48" t="s">
        <v>101</v>
      </c>
      <c r="E21" s="49">
        <v>98</v>
      </c>
      <c r="F21" s="49"/>
      <c r="G21" s="49"/>
      <c r="H21" s="49"/>
      <c r="I21" s="49">
        <v>98</v>
      </c>
      <c r="J21" s="49"/>
      <c r="K21" s="49">
        <v>98</v>
      </c>
      <c r="L21" s="51"/>
      <c r="M21" s="77">
        <f t="shared" si="0"/>
        <v>98</v>
      </c>
      <c r="N21" s="51">
        <f t="shared" si="1"/>
        <v>1597.4</v>
      </c>
      <c r="O21" s="51">
        <v>16.3</v>
      </c>
      <c r="P21" s="51">
        <f t="shared" si="2"/>
        <v>1617</v>
      </c>
      <c r="Q21" s="51">
        <v>16.5</v>
      </c>
      <c r="R21" s="52"/>
      <c r="S21" s="52"/>
      <c r="T21" s="54">
        <v>48</v>
      </c>
      <c r="U21" s="55"/>
    </row>
    <row r="22" spans="1:21" s="1" customFormat="1" ht="18" customHeight="1" x14ac:dyDescent="0.3">
      <c r="A22" s="37">
        <v>11</v>
      </c>
      <c r="B22" s="46"/>
      <c r="C22" s="47"/>
      <c r="D22" s="48" t="s">
        <v>102</v>
      </c>
      <c r="E22" s="49">
        <v>68</v>
      </c>
      <c r="F22" s="49"/>
      <c r="G22" s="49"/>
      <c r="H22" s="49"/>
      <c r="I22" s="49">
        <v>38</v>
      </c>
      <c r="J22" s="49"/>
      <c r="K22" s="49">
        <v>68</v>
      </c>
      <c r="L22" s="51"/>
      <c r="M22" s="77">
        <f t="shared" si="0"/>
        <v>68</v>
      </c>
      <c r="N22" s="51">
        <f t="shared" si="1"/>
        <v>1108.4000000000001</v>
      </c>
      <c r="O22" s="51">
        <v>16.3</v>
      </c>
      <c r="P22" s="51">
        <f t="shared" si="2"/>
        <v>1122</v>
      </c>
      <c r="Q22" s="51">
        <v>16.5</v>
      </c>
      <c r="R22" s="52"/>
      <c r="S22" s="52"/>
      <c r="T22" s="53">
        <v>17</v>
      </c>
      <c r="U22" s="52"/>
    </row>
    <row r="23" spans="1:21" s="1" customFormat="1" ht="18" customHeight="1" x14ac:dyDescent="0.3">
      <c r="A23" s="37">
        <v>12</v>
      </c>
      <c r="B23" s="46"/>
      <c r="C23" s="47"/>
      <c r="D23" s="48" t="s">
        <v>103</v>
      </c>
      <c r="E23" s="49">
        <v>300</v>
      </c>
      <c r="F23" s="49"/>
      <c r="G23" s="49"/>
      <c r="H23" s="49"/>
      <c r="I23" s="49">
        <v>300</v>
      </c>
      <c r="J23" s="49">
        <v>150</v>
      </c>
      <c r="K23" s="49">
        <v>150</v>
      </c>
      <c r="L23" s="51"/>
      <c r="M23" s="77">
        <f t="shared" si="0"/>
        <v>300</v>
      </c>
      <c r="N23" s="51">
        <f t="shared" si="1"/>
        <v>2445</v>
      </c>
      <c r="O23" s="51">
        <v>16.3</v>
      </c>
      <c r="P23" s="51">
        <f t="shared" si="2"/>
        <v>2475</v>
      </c>
      <c r="Q23" s="51">
        <v>16.5</v>
      </c>
      <c r="R23" s="52"/>
      <c r="S23" s="52"/>
      <c r="T23" s="53">
        <v>80</v>
      </c>
      <c r="U23" s="52"/>
    </row>
    <row r="24" spans="1:21" s="1" customFormat="1" ht="18" customHeight="1" x14ac:dyDescent="0.3">
      <c r="A24" s="37">
        <v>13</v>
      </c>
      <c r="B24" s="46"/>
      <c r="C24" s="47"/>
      <c r="D24" s="48" t="s">
        <v>104</v>
      </c>
      <c r="E24" s="49">
        <v>70</v>
      </c>
      <c r="F24" s="49"/>
      <c r="G24" s="49"/>
      <c r="H24" s="49"/>
      <c r="I24" s="49">
        <v>60</v>
      </c>
      <c r="J24" s="49"/>
      <c r="K24" s="49">
        <v>70</v>
      </c>
      <c r="L24" s="51"/>
      <c r="M24" s="77">
        <f t="shared" si="0"/>
        <v>70</v>
      </c>
      <c r="N24" s="51">
        <f t="shared" si="1"/>
        <v>1141</v>
      </c>
      <c r="O24" s="51">
        <v>16.3</v>
      </c>
      <c r="P24" s="51">
        <f t="shared" si="2"/>
        <v>1155</v>
      </c>
      <c r="Q24" s="51">
        <v>16.5</v>
      </c>
      <c r="R24" s="52"/>
      <c r="S24" s="52"/>
      <c r="T24" s="53">
        <v>30</v>
      </c>
      <c r="U24" s="52"/>
    </row>
    <row r="25" spans="1:21" s="1" customFormat="1" ht="18" customHeight="1" x14ac:dyDescent="0.3">
      <c r="A25" s="37">
        <v>14</v>
      </c>
      <c r="B25" s="46"/>
      <c r="C25" s="47"/>
      <c r="D25" s="48" t="s">
        <v>105</v>
      </c>
      <c r="E25" s="49">
        <v>60</v>
      </c>
      <c r="F25" s="49"/>
      <c r="G25" s="49"/>
      <c r="H25" s="49"/>
      <c r="I25" s="49">
        <v>40</v>
      </c>
      <c r="J25" s="49"/>
      <c r="K25" s="49">
        <v>60</v>
      </c>
      <c r="L25" s="51"/>
      <c r="M25" s="77">
        <f t="shared" si="0"/>
        <v>60</v>
      </c>
      <c r="N25" s="51">
        <f t="shared" si="1"/>
        <v>978</v>
      </c>
      <c r="O25" s="51">
        <v>16.3</v>
      </c>
      <c r="P25" s="51">
        <f t="shared" si="2"/>
        <v>990</v>
      </c>
      <c r="Q25" s="51">
        <v>16.5</v>
      </c>
      <c r="R25" s="52"/>
      <c r="S25" s="52"/>
      <c r="T25" s="54">
        <v>15</v>
      </c>
      <c r="U25" s="55"/>
    </row>
    <row r="26" spans="1:21" s="1" customFormat="1" ht="18" customHeight="1" x14ac:dyDescent="0.3">
      <c r="A26" s="37">
        <v>15</v>
      </c>
      <c r="B26" s="46"/>
      <c r="C26" s="47"/>
      <c r="D26" s="48" t="s">
        <v>106</v>
      </c>
      <c r="E26" s="49">
        <v>85</v>
      </c>
      <c r="F26" s="49"/>
      <c r="G26" s="49"/>
      <c r="H26" s="49"/>
      <c r="I26" s="49">
        <v>58</v>
      </c>
      <c r="J26" s="49"/>
      <c r="K26" s="49">
        <v>85</v>
      </c>
      <c r="L26" s="51"/>
      <c r="M26" s="77">
        <f t="shared" si="0"/>
        <v>85</v>
      </c>
      <c r="N26" s="51">
        <f t="shared" si="1"/>
        <v>1385.5</v>
      </c>
      <c r="O26" s="51">
        <v>16.3</v>
      </c>
      <c r="P26" s="51">
        <f t="shared" si="2"/>
        <v>1402.5</v>
      </c>
      <c r="Q26" s="51">
        <v>16.5</v>
      </c>
      <c r="R26" s="52"/>
      <c r="S26" s="52"/>
      <c r="T26" s="53">
        <v>25</v>
      </c>
      <c r="U26" s="52"/>
    </row>
    <row r="27" spans="1:21" s="1" customFormat="1" ht="18" customHeight="1" x14ac:dyDescent="0.3">
      <c r="A27" s="37">
        <v>16</v>
      </c>
      <c r="B27" s="56"/>
      <c r="C27" s="57"/>
      <c r="D27" s="58" t="s">
        <v>107</v>
      </c>
      <c r="E27" s="59">
        <v>96</v>
      </c>
      <c r="F27" s="59"/>
      <c r="G27" s="59"/>
      <c r="H27" s="59"/>
      <c r="I27" s="59">
        <v>66</v>
      </c>
      <c r="J27" s="59"/>
      <c r="K27" s="59">
        <v>96</v>
      </c>
      <c r="L27" s="61"/>
      <c r="M27" s="78">
        <f t="shared" si="0"/>
        <v>96</v>
      </c>
      <c r="N27" s="61">
        <f t="shared" si="1"/>
        <v>1564.8000000000002</v>
      </c>
      <c r="O27" s="61">
        <v>16.3</v>
      </c>
      <c r="P27" s="61">
        <f t="shared" si="2"/>
        <v>1584</v>
      </c>
      <c r="Q27" s="61">
        <v>16.5</v>
      </c>
      <c r="R27" s="62"/>
      <c r="S27" s="62"/>
      <c r="T27" s="81">
        <v>30</v>
      </c>
      <c r="U27" s="62"/>
    </row>
    <row r="28" spans="1:21" s="1" customFormat="1" ht="18" customHeight="1" x14ac:dyDescent="0.3">
      <c r="A28" s="65"/>
      <c r="B28" s="294" t="s">
        <v>48</v>
      </c>
      <c r="C28" s="295"/>
      <c r="D28" s="296"/>
      <c r="E28" s="82">
        <f>SUM(E12:E27)</f>
        <v>1967</v>
      </c>
      <c r="F28" s="82">
        <v>0</v>
      </c>
      <c r="G28" s="82">
        <f t="shared" ref="G28:N28" si="3">SUM(G12:G27)</f>
        <v>0</v>
      </c>
      <c r="H28" s="82">
        <f t="shared" si="3"/>
        <v>0</v>
      </c>
      <c r="I28" s="67">
        <f t="shared" si="3"/>
        <v>1530</v>
      </c>
      <c r="J28" s="67">
        <f t="shared" si="3"/>
        <v>200</v>
      </c>
      <c r="K28" s="67">
        <f t="shared" si="3"/>
        <v>1767</v>
      </c>
      <c r="L28" s="67">
        <f t="shared" si="3"/>
        <v>0</v>
      </c>
      <c r="M28" s="67">
        <f t="shared" si="3"/>
        <v>1967</v>
      </c>
      <c r="N28" s="68">
        <f t="shared" si="3"/>
        <v>28802.100000000002</v>
      </c>
      <c r="O28" s="68"/>
      <c r="P28" s="68">
        <f>SUM(P12:P27)</f>
        <v>29155.5</v>
      </c>
      <c r="Q28" s="68"/>
      <c r="R28" s="69"/>
      <c r="S28" s="69"/>
      <c r="T28" s="70">
        <f>SUM(T12:T27)</f>
        <v>613</v>
      </c>
      <c r="U28" s="71"/>
    </row>
    <row r="29" spans="1:21" s="1" customFormat="1" x14ac:dyDescent="0.3"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3"/>
    </row>
  </sheetData>
  <mergeCells count="11">
    <mergeCell ref="A7:A9"/>
    <mergeCell ref="B7:B9"/>
    <mergeCell ref="D7:D9"/>
    <mergeCell ref="E7:I8"/>
    <mergeCell ref="J7:M8"/>
    <mergeCell ref="P7:Q8"/>
    <mergeCell ref="R7:S8"/>
    <mergeCell ref="T7:T9"/>
    <mergeCell ref="U7:U9"/>
    <mergeCell ref="B28:D28"/>
    <mergeCell ref="N7:O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sqref="A1:XFD20"/>
    </sheetView>
  </sheetViews>
  <sheetFormatPr defaultRowHeight="14.4" x14ac:dyDescent="0.3"/>
  <cols>
    <col min="2" max="2" width="14.5546875" bestFit="1" customWidth="1"/>
    <col min="3" max="3" width="1.6640625" bestFit="1" customWidth="1"/>
    <col min="4" max="4" width="18.88671875" bestFit="1" customWidth="1"/>
  </cols>
  <sheetData>
    <row r="1" spans="1:21" s="1" customFormat="1" ht="15.6" x14ac:dyDescent="0.3">
      <c r="B1" s="4" t="s">
        <v>0</v>
      </c>
      <c r="C1" s="4" t="s">
        <v>1</v>
      </c>
      <c r="D1" s="5" t="s">
        <v>2</v>
      </c>
      <c r="E1" s="8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3"/>
    </row>
    <row r="2" spans="1:21" s="1" customFormat="1" ht="15.6" x14ac:dyDescent="0.3">
      <c r="B2" s="4" t="s">
        <v>3</v>
      </c>
      <c r="C2" s="4" t="s">
        <v>1</v>
      </c>
      <c r="D2" s="5" t="s">
        <v>108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3"/>
    </row>
    <row r="3" spans="1:21" s="1" customFormat="1" ht="15.6" x14ac:dyDescent="0.3">
      <c r="B3" s="4" t="s">
        <v>5</v>
      </c>
      <c r="C3" s="4" t="s">
        <v>1</v>
      </c>
      <c r="D3" s="7" t="s">
        <v>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</row>
    <row r="4" spans="1:21" s="1" customFormat="1" ht="15.6" x14ac:dyDescent="0.3">
      <c r="B4" s="4" t="s">
        <v>7</v>
      </c>
      <c r="C4" s="4" t="s">
        <v>1</v>
      </c>
      <c r="D4" s="86" t="s">
        <v>8</v>
      </c>
      <c r="E4" s="10"/>
      <c r="F4" s="10"/>
      <c r="G4" s="10"/>
      <c r="H4" s="10"/>
      <c r="I4" s="10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</row>
    <row r="5" spans="1:21" s="1" customFormat="1" ht="15.6" x14ac:dyDescent="0.3">
      <c r="B5" s="4" t="s">
        <v>9</v>
      </c>
      <c r="C5" s="4" t="s">
        <v>1</v>
      </c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"/>
    </row>
    <row r="6" spans="1:21" s="1" customFormat="1" x14ac:dyDescent="0.3"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</row>
    <row r="7" spans="1:21" s="1" customFormat="1" x14ac:dyDescent="0.3">
      <c r="A7" s="297" t="s">
        <v>10</v>
      </c>
      <c r="B7" s="300" t="s">
        <v>3</v>
      </c>
      <c r="C7" s="11"/>
      <c r="D7" s="303" t="s">
        <v>11</v>
      </c>
      <c r="E7" s="300" t="s">
        <v>12</v>
      </c>
      <c r="F7" s="306"/>
      <c r="G7" s="306"/>
      <c r="H7" s="306"/>
      <c r="I7" s="307"/>
      <c r="J7" s="284" t="s">
        <v>13</v>
      </c>
      <c r="K7" s="310"/>
      <c r="L7" s="310"/>
      <c r="M7" s="311"/>
      <c r="N7" s="284" t="s">
        <v>14</v>
      </c>
      <c r="O7" s="285"/>
      <c r="P7" s="284" t="s">
        <v>15</v>
      </c>
      <c r="Q7" s="285"/>
      <c r="R7" s="284" t="s">
        <v>16</v>
      </c>
      <c r="S7" s="285"/>
      <c r="T7" s="288" t="s">
        <v>17</v>
      </c>
      <c r="U7" s="291" t="s">
        <v>18</v>
      </c>
    </row>
    <row r="8" spans="1:21" s="1" customFormat="1" x14ac:dyDescent="0.3">
      <c r="A8" s="298"/>
      <c r="B8" s="301"/>
      <c r="C8" s="12"/>
      <c r="D8" s="304"/>
      <c r="E8" s="302"/>
      <c r="F8" s="308"/>
      <c r="G8" s="308"/>
      <c r="H8" s="308"/>
      <c r="I8" s="309"/>
      <c r="J8" s="312"/>
      <c r="K8" s="313"/>
      <c r="L8" s="313"/>
      <c r="M8" s="314"/>
      <c r="N8" s="286"/>
      <c r="O8" s="287"/>
      <c r="P8" s="286"/>
      <c r="Q8" s="287"/>
      <c r="R8" s="286"/>
      <c r="S8" s="287"/>
      <c r="T8" s="289"/>
      <c r="U8" s="292"/>
    </row>
    <row r="9" spans="1:21" s="1" customFormat="1" ht="57.6" x14ac:dyDescent="0.3">
      <c r="A9" s="299"/>
      <c r="B9" s="302"/>
      <c r="C9" s="13"/>
      <c r="D9" s="305"/>
      <c r="E9" s="14" t="s">
        <v>19</v>
      </c>
      <c r="F9" s="14" t="s">
        <v>20</v>
      </c>
      <c r="G9" s="14" t="s">
        <v>21</v>
      </c>
      <c r="H9" s="14" t="s">
        <v>22</v>
      </c>
      <c r="I9" s="14" t="s">
        <v>23</v>
      </c>
      <c r="J9" s="15" t="s">
        <v>24</v>
      </c>
      <c r="K9" s="15" t="s">
        <v>25</v>
      </c>
      <c r="L9" s="16" t="s">
        <v>26</v>
      </c>
      <c r="M9" s="15" t="s">
        <v>23</v>
      </c>
      <c r="N9" s="15" t="s">
        <v>27</v>
      </c>
      <c r="O9" s="17" t="s">
        <v>28</v>
      </c>
      <c r="P9" s="15" t="s">
        <v>27</v>
      </c>
      <c r="Q9" s="79" t="s">
        <v>28</v>
      </c>
      <c r="R9" s="15" t="s">
        <v>29</v>
      </c>
      <c r="S9" s="17" t="s">
        <v>30</v>
      </c>
      <c r="T9" s="290"/>
      <c r="U9" s="293"/>
    </row>
    <row r="10" spans="1:21" s="1" customFormat="1" x14ac:dyDescent="0.3">
      <c r="A10" s="19">
        <v>1</v>
      </c>
      <c r="B10" s="20" t="s">
        <v>31</v>
      </c>
      <c r="C10" s="21"/>
      <c r="D10" s="22" t="s">
        <v>32</v>
      </c>
      <c r="E10" s="22">
        <v>4</v>
      </c>
      <c r="F10" s="22">
        <v>5</v>
      </c>
      <c r="G10" s="22">
        <v>6</v>
      </c>
      <c r="H10" s="22">
        <v>7</v>
      </c>
      <c r="I10" s="22">
        <v>8</v>
      </c>
      <c r="J10" s="23">
        <v>9</v>
      </c>
      <c r="K10" s="23">
        <v>10</v>
      </c>
      <c r="L10" s="23">
        <v>11</v>
      </c>
      <c r="M10" s="23">
        <v>12</v>
      </c>
      <c r="N10" s="23">
        <v>13</v>
      </c>
      <c r="O10" s="23">
        <v>14</v>
      </c>
      <c r="P10" s="23">
        <v>15</v>
      </c>
      <c r="Q10" s="23">
        <v>16</v>
      </c>
      <c r="R10" s="23">
        <v>17</v>
      </c>
      <c r="S10" s="23">
        <v>18</v>
      </c>
      <c r="T10" s="24">
        <v>19</v>
      </c>
      <c r="U10" s="25">
        <v>20</v>
      </c>
    </row>
    <row r="11" spans="1:21" s="1" customFormat="1" x14ac:dyDescent="0.3">
      <c r="A11" s="26">
        <v>1</v>
      </c>
      <c r="B11" s="84" t="s">
        <v>109</v>
      </c>
      <c r="C11" s="28"/>
      <c r="D11" s="29"/>
      <c r="E11" s="30"/>
      <c r="F11" s="30"/>
      <c r="G11" s="30"/>
      <c r="H11" s="30"/>
      <c r="I11" s="30"/>
      <c r="J11" s="31"/>
      <c r="K11" s="31"/>
      <c r="L11" s="31"/>
      <c r="M11" s="31"/>
      <c r="N11" s="32"/>
      <c r="O11" s="32"/>
      <c r="P11" s="33"/>
      <c r="Q11" s="33"/>
      <c r="R11" s="34"/>
      <c r="S11" s="34"/>
      <c r="T11" s="35"/>
      <c r="U11" s="36"/>
    </row>
    <row r="12" spans="1:21" s="1" customFormat="1" ht="18" customHeight="1" x14ac:dyDescent="0.3">
      <c r="A12" s="37">
        <v>1</v>
      </c>
      <c r="B12" s="38"/>
      <c r="C12" s="39"/>
      <c r="D12" s="40" t="s">
        <v>110</v>
      </c>
      <c r="E12" s="41">
        <v>200</v>
      </c>
      <c r="F12" s="41"/>
      <c r="G12" s="41"/>
      <c r="H12" s="41"/>
      <c r="I12" s="41">
        <v>200</v>
      </c>
      <c r="J12" s="41">
        <v>20</v>
      </c>
      <c r="K12" s="41">
        <v>180</v>
      </c>
      <c r="L12" s="43"/>
      <c r="M12" s="76">
        <f>SUM(J12+K12)</f>
        <v>200</v>
      </c>
      <c r="N12" s="43">
        <f>SUM(O12*K12)</f>
        <v>2934</v>
      </c>
      <c r="O12" s="43">
        <v>16.3</v>
      </c>
      <c r="P12" s="43">
        <f>SUM(Q12*K12)</f>
        <v>3060</v>
      </c>
      <c r="Q12" s="43">
        <v>17</v>
      </c>
      <c r="R12" s="44"/>
      <c r="S12" s="44"/>
      <c r="T12" s="45">
        <v>50</v>
      </c>
      <c r="U12" s="44"/>
    </row>
    <row r="13" spans="1:21" s="1" customFormat="1" ht="18" customHeight="1" x14ac:dyDescent="0.3">
      <c r="A13" s="37">
        <v>2</v>
      </c>
      <c r="B13" s="46"/>
      <c r="C13" s="47"/>
      <c r="D13" s="48" t="s">
        <v>111</v>
      </c>
      <c r="E13" s="49">
        <v>180</v>
      </c>
      <c r="F13" s="49"/>
      <c r="G13" s="49"/>
      <c r="H13" s="49"/>
      <c r="I13" s="49">
        <v>180</v>
      </c>
      <c r="J13" s="49">
        <v>20</v>
      </c>
      <c r="K13" s="49">
        <v>160</v>
      </c>
      <c r="L13" s="51"/>
      <c r="M13" s="77">
        <f t="shared" ref="M13:M19" si="0">SUM(J13+K13)</f>
        <v>180</v>
      </c>
      <c r="N13" s="51">
        <f t="shared" ref="N13:N19" si="1">SUM(O13*K13)</f>
        <v>2608</v>
      </c>
      <c r="O13" s="51">
        <v>16.3</v>
      </c>
      <c r="P13" s="51">
        <f t="shared" ref="P13:P19" si="2">SUM(Q13*K13)</f>
        <v>2720</v>
      </c>
      <c r="Q13" s="51">
        <v>17</v>
      </c>
      <c r="R13" s="52"/>
      <c r="S13" s="52"/>
      <c r="T13" s="53">
        <v>50</v>
      </c>
      <c r="U13" s="52"/>
    </row>
    <row r="14" spans="1:21" s="1" customFormat="1" ht="18" customHeight="1" x14ac:dyDescent="0.3">
      <c r="A14" s="37">
        <v>3</v>
      </c>
      <c r="B14" s="46"/>
      <c r="C14" s="47"/>
      <c r="D14" s="48" t="s">
        <v>112</v>
      </c>
      <c r="E14" s="49">
        <v>197</v>
      </c>
      <c r="F14" s="49"/>
      <c r="G14" s="49"/>
      <c r="H14" s="49"/>
      <c r="I14" s="49">
        <v>98</v>
      </c>
      <c r="J14" s="49">
        <v>0</v>
      </c>
      <c r="K14" s="49">
        <v>197</v>
      </c>
      <c r="L14" s="51"/>
      <c r="M14" s="77">
        <f t="shared" si="0"/>
        <v>197</v>
      </c>
      <c r="N14" s="51">
        <f t="shared" si="1"/>
        <v>3211.1000000000004</v>
      </c>
      <c r="O14" s="51">
        <v>16.3</v>
      </c>
      <c r="P14" s="51">
        <f t="shared" si="2"/>
        <v>3349</v>
      </c>
      <c r="Q14" s="51">
        <v>17</v>
      </c>
      <c r="R14" s="52"/>
      <c r="S14" s="52"/>
      <c r="T14" s="53">
        <v>40</v>
      </c>
      <c r="U14" s="52"/>
    </row>
    <row r="15" spans="1:21" s="1" customFormat="1" ht="18" customHeight="1" x14ac:dyDescent="0.3">
      <c r="A15" s="37">
        <v>4</v>
      </c>
      <c r="B15" s="46"/>
      <c r="C15" s="47"/>
      <c r="D15" s="48" t="s">
        <v>113</v>
      </c>
      <c r="E15" s="49">
        <v>200</v>
      </c>
      <c r="F15" s="49"/>
      <c r="G15" s="49"/>
      <c r="H15" s="49"/>
      <c r="I15" s="49">
        <v>100</v>
      </c>
      <c r="J15" s="49">
        <v>20</v>
      </c>
      <c r="K15" s="49">
        <v>180</v>
      </c>
      <c r="L15" s="51"/>
      <c r="M15" s="77">
        <f t="shared" si="0"/>
        <v>200</v>
      </c>
      <c r="N15" s="51">
        <f t="shared" si="1"/>
        <v>2934</v>
      </c>
      <c r="O15" s="51">
        <v>16.3</v>
      </c>
      <c r="P15" s="51">
        <f t="shared" si="2"/>
        <v>3060</v>
      </c>
      <c r="Q15" s="51">
        <v>17</v>
      </c>
      <c r="R15" s="52"/>
      <c r="S15" s="52"/>
      <c r="T15" s="53">
        <v>30</v>
      </c>
      <c r="U15" s="52"/>
    </row>
    <row r="16" spans="1:21" s="1" customFormat="1" ht="18" customHeight="1" x14ac:dyDescent="0.3">
      <c r="A16" s="37">
        <v>5</v>
      </c>
      <c r="B16" s="46"/>
      <c r="C16" s="47"/>
      <c r="D16" s="48" t="s">
        <v>96</v>
      </c>
      <c r="E16" s="49">
        <v>170</v>
      </c>
      <c r="F16" s="49"/>
      <c r="G16" s="49"/>
      <c r="H16" s="49"/>
      <c r="I16" s="49">
        <v>200</v>
      </c>
      <c r="J16" s="49">
        <v>30</v>
      </c>
      <c r="K16" s="49">
        <v>140</v>
      </c>
      <c r="L16" s="51"/>
      <c r="M16" s="77">
        <f t="shared" si="0"/>
        <v>170</v>
      </c>
      <c r="N16" s="51">
        <f t="shared" si="1"/>
        <v>2282</v>
      </c>
      <c r="O16" s="51">
        <v>16.3</v>
      </c>
      <c r="P16" s="51">
        <f t="shared" si="2"/>
        <v>2380</v>
      </c>
      <c r="Q16" s="51">
        <v>17</v>
      </c>
      <c r="R16" s="52"/>
      <c r="S16" s="52"/>
      <c r="T16" s="53">
        <v>50</v>
      </c>
      <c r="U16" s="52"/>
    </row>
    <row r="17" spans="1:21" s="1" customFormat="1" ht="18" customHeight="1" x14ac:dyDescent="0.3">
      <c r="A17" s="37">
        <v>6</v>
      </c>
      <c r="B17" s="46"/>
      <c r="C17" s="47"/>
      <c r="D17" s="48" t="s">
        <v>114</v>
      </c>
      <c r="E17" s="49">
        <v>100</v>
      </c>
      <c r="F17" s="49"/>
      <c r="G17" s="49"/>
      <c r="H17" s="49"/>
      <c r="I17" s="49">
        <v>100</v>
      </c>
      <c r="J17" s="49">
        <v>0</v>
      </c>
      <c r="K17" s="49">
        <v>100</v>
      </c>
      <c r="L17" s="51"/>
      <c r="M17" s="77">
        <f t="shared" si="0"/>
        <v>100</v>
      </c>
      <c r="N17" s="51">
        <f t="shared" si="1"/>
        <v>1630</v>
      </c>
      <c r="O17" s="51">
        <v>16.3</v>
      </c>
      <c r="P17" s="51">
        <f t="shared" si="2"/>
        <v>1700</v>
      </c>
      <c r="Q17" s="51">
        <v>17</v>
      </c>
      <c r="R17" s="52"/>
      <c r="S17" s="52"/>
      <c r="T17" s="54">
        <v>35</v>
      </c>
      <c r="U17" s="55"/>
    </row>
    <row r="18" spans="1:21" s="1" customFormat="1" ht="18" customHeight="1" x14ac:dyDescent="0.3">
      <c r="A18" s="37">
        <v>7</v>
      </c>
      <c r="B18" s="46"/>
      <c r="C18" s="47"/>
      <c r="D18" s="48" t="s">
        <v>115</v>
      </c>
      <c r="E18" s="49">
        <v>200</v>
      </c>
      <c r="F18" s="49"/>
      <c r="G18" s="49"/>
      <c r="H18" s="49"/>
      <c r="I18" s="49">
        <v>200</v>
      </c>
      <c r="J18" s="49">
        <v>10</v>
      </c>
      <c r="K18" s="49">
        <v>190</v>
      </c>
      <c r="L18" s="51"/>
      <c r="M18" s="77">
        <f t="shared" si="0"/>
        <v>200</v>
      </c>
      <c r="N18" s="51">
        <f t="shared" si="1"/>
        <v>3097</v>
      </c>
      <c r="O18" s="51">
        <v>16.3</v>
      </c>
      <c r="P18" s="51">
        <f t="shared" si="2"/>
        <v>3230</v>
      </c>
      <c r="Q18" s="51">
        <v>17</v>
      </c>
      <c r="R18" s="52"/>
      <c r="S18" s="52"/>
      <c r="T18" s="54">
        <v>55</v>
      </c>
      <c r="U18" s="55"/>
    </row>
    <row r="19" spans="1:21" s="1" customFormat="1" ht="18" customHeight="1" x14ac:dyDescent="0.3">
      <c r="A19" s="37">
        <v>8</v>
      </c>
      <c r="B19" s="56"/>
      <c r="C19" s="57"/>
      <c r="D19" s="58" t="s">
        <v>116</v>
      </c>
      <c r="E19" s="59">
        <v>0</v>
      </c>
      <c r="F19" s="59"/>
      <c r="G19" s="59"/>
      <c r="H19" s="59"/>
      <c r="I19" s="59">
        <v>0</v>
      </c>
      <c r="J19" s="59">
        <v>0</v>
      </c>
      <c r="K19" s="59">
        <v>0</v>
      </c>
      <c r="L19" s="61"/>
      <c r="M19" s="78">
        <f t="shared" si="0"/>
        <v>0</v>
      </c>
      <c r="N19" s="61">
        <f t="shared" si="1"/>
        <v>0</v>
      </c>
      <c r="O19" s="61">
        <v>16.3</v>
      </c>
      <c r="P19" s="61">
        <f t="shared" si="2"/>
        <v>0</v>
      </c>
      <c r="Q19" s="61">
        <v>17</v>
      </c>
      <c r="R19" s="62"/>
      <c r="S19" s="62"/>
      <c r="T19" s="63">
        <v>0</v>
      </c>
      <c r="U19" s="64"/>
    </row>
    <row r="20" spans="1:21" s="1" customFormat="1" ht="18" customHeight="1" x14ac:dyDescent="0.3">
      <c r="A20" s="65"/>
      <c r="B20" s="294" t="s">
        <v>48</v>
      </c>
      <c r="C20" s="295"/>
      <c r="D20" s="296"/>
      <c r="E20" s="66">
        <f>SUM(E12:E19)</f>
        <v>1247</v>
      </c>
      <c r="F20" s="66">
        <v>0</v>
      </c>
      <c r="G20" s="66">
        <f t="shared" ref="G20:N20" si="3">SUM(G12:G19)</f>
        <v>0</v>
      </c>
      <c r="H20" s="66">
        <f t="shared" si="3"/>
        <v>0</v>
      </c>
      <c r="I20" s="67">
        <f t="shared" si="3"/>
        <v>1078</v>
      </c>
      <c r="J20" s="67">
        <f t="shared" si="3"/>
        <v>100</v>
      </c>
      <c r="K20" s="67">
        <f t="shared" si="3"/>
        <v>1147</v>
      </c>
      <c r="L20" s="67">
        <f t="shared" si="3"/>
        <v>0</v>
      </c>
      <c r="M20" s="67">
        <f t="shared" si="3"/>
        <v>1247</v>
      </c>
      <c r="N20" s="68">
        <f t="shared" si="3"/>
        <v>18696.099999999999</v>
      </c>
      <c r="O20" s="68"/>
      <c r="P20" s="68">
        <f>SUM(P12:P19)</f>
        <v>19499</v>
      </c>
      <c r="Q20" s="68"/>
      <c r="R20" s="69"/>
      <c r="S20" s="69"/>
      <c r="T20" s="70">
        <f>SUM(T12:T19)</f>
        <v>310</v>
      </c>
      <c r="U20" s="71"/>
    </row>
  </sheetData>
  <mergeCells count="11">
    <mergeCell ref="A7:A9"/>
    <mergeCell ref="B7:B9"/>
    <mergeCell ref="D7:D9"/>
    <mergeCell ref="E7:I8"/>
    <mergeCell ref="J7:M8"/>
    <mergeCell ref="P7:Q8"/>
    <mergeCell ref="R7:S8"/>
    <mergeCell ref="T7:T9"/>
    <mergeCell ref="U7:U9"/>
    <mergeCell ref="B20:D20"/>
    <mergeCell ref="N7:O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workbookViewId="0">
      <selection sqref="A1:XFD19"/>
    </sheetView>
  </sheetViews>
  <sheetFormatPr defaultRowHeight="14.4" x14ac:dyDescent="0.3"/>
  <cols>
    <col min="2" max="2" width="15.109375" bestFit="1" customWidth="1"/>
    <col min="3" max="3" width="1.6640625" bestFit="1" customWidth="1"/>
    <col min="4" max="4" width="16.6640625" bestFit="1" customWidth="1"/>
  </cols>
  <sheetData>
    <row r="1" spans="1:21" s="1" customFormat="1" ht="15.6" x14ac:dyDescent="0.3">
      <c r="B1" s="4" t="s">
        <v>0</v>
      </c>
      <c r="C1" s="4" t="s">
        <v>1</v>
      </c>
      <c r="D1" s="5" t="s">
        <v>2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3"/>
    </row>
    <row r="2" spans="1:21" s="1" customFormat="1" ht="15.6" x14ac:dyDescent="0.3">
      <c r="B2" s="4" t="s">
        <v>3</v>
      </c>
      <c r="C2" s="4" t="s">
        <v>1</v>
      </c>
      <c r="D2" s="5" t="s">
        <v>117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3"/>
    </row>
    <row r="3" spans="1:21" s="1" customFormat="1" ht="15.6" x14ac:dyDescent="0.3">
      <c r="B3" s="4" t="s">
        <v>5</v>
      </c>
      <c r="C3" s="4" t="s">
        <v>1</v>
      </c>
      <c r="D3" s="7" t="s">
        <v>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</row>
    <row r="4" spans="1:21" s="1" customFormat="1" ht="15.6" x14ac:dyDescent="0.3">
      <c r="B4" s="4" t="s">
        <v>7</v>
      </c>
      <c r="C4" s="4" t="s">
        <v>1</v>
      </c>
      <c r="D4" s="9" t="s">
        <v>8</v>
      </c>
      <c r="E4" s="10"/>
      <c r="F4" s="10"/>
      <c r="G4" s="10"/>
      <c r="H4" s="10"/>
      <c r="I4" s="10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</row>
    <row r="5" spans="1:21" s="1" customFormat="1" ht="15.6" x14ac:dyDescent="0.3">
      <c r="B5" s="4" t="s">
        <v>9</v>
      </c>
      <c r="C5" s="4" t="s">
        <v>1</v>
      </c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"/>
    </row>
    <row r="6" spans="1:21" s="1" customFormat="1" x14ac:dyDescent="0.3"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</row>
    <row r="7" spans="1:21" s="1" customFormat="1" x14ac:dyDescent="0.3">
      <c r="A7" s="297" t="s">
        <v>10</v>
      </c>
      <c r="B7" s="300" t="s">
        <v>3</v>
      </c>
      <c r="C7" s="11"/>
      <c r="D7" s="303" t="s">
        <v>11</v>
      </c>
      <c r="E7" s="300" t="s">
        <v>12</v>
      </c>
      <c r="F7" s="306"/>
      <c r="G7" s="306"/>
      <c r="H7" s="306"/>
      <c r="I7" s="307"/>
      <c r="J7" s="284" t="s">
        <v>13</v>
      </c>
      <c r="K7" s="310"/>
      <c r="L7" s="310"/>
      <c r="M7" s="311"/>
      <c r="N7" s="284" t="s">
        <v>14</v>
      </c>
      <c r="O7" s="285"/>
      <c r="P7" s="284" t="s">
        <v>15</v>
      </c>
      <c r="Q7" s="285"/>
      <c r="R7" s="284" t="s">
        <v>16</v>
      </c>
      <c r="S7" s="285"/>
      <c r="T7" s="288" t="s">
        <v>17</v>
      </c>
      <c r="U7" s="291" t="s">
        <v>18</v>
      </c>
    </row>
    <row r="8" spans="1:21" s="1" customFormat="1" x14ac:dyDescent="0.3">
      <c r="A8" s="298"/>
      <c r="B8" s="301"/>
      <c r="C8" s="12"/>
      <c r="D8" s="304"/>
      <c r="E8" s="302"/>
      <c r="F8" s="308"/>
      <c r="G8" s="308"/>
      <c r="H8" s="308"/>
      <c r="I8" s="309"/>
      <c r="J8" s="312"/>
      <c r="K8" s="313"/>
      <c r="L8" s="313"/>
      <c r="M8" s="314"/>
      <c r="N8" s="286"/>
      <c r="O8" s="287"/>
      <c r="P8" s="286"/>
      <c r="Q8" s="287"/>
      <c r="R8" s="286"/>
      <c r="S8" s="287"/>
      <c r="T8" s="289"/>
      <c r="U8" s="292"/>
    </row>
    <row r="9" spans="1:21" s="1" customFormat="1" ht="57.6" x14ac:dyDescent="0.3">
      <c r="A9" s="299"/>
      <c r="B9" s="302"/>
      <c r="C9" s="13"/>
      <c r="D9" s="305"/>
      <c r="E9" s="14" t="s">
        <v>19</v>
      </c>
      <c r="F9" s="14" t="s">
        <v>20</v>
      </c>
      <c r="G9" s="14" t="s">
        <v>21</v>
      </c>
      <c r="H9" s="14" t="s">
        <v>22</v>
      </c>
      <c r="I9" s="14" t="s">
        <v>23</v>
      </c>
      <c r="J9" s="15" t="s">
        <v>24</v>
      </c>
      <c r="K9" s="15" t="s">
        <v>25</v>
      </c>
      <c r="L9" s="16" t="s">
        <v>26</v>
      </c>
      <c r="M9" s="15" t="s">
        <v>23</v>
      </c>
      <c r="N9" s="15" t="s">
        <v>27</v>
      </c>
      <c r="O9" s="17" t="s">
        <v>28</v>
      </c>
      <c r="P9" s="15" t="s">
        <v>27</v>
      </c>
      <c r="Q9" s="18" t="s">
        <v>28</v>
      </c>
      <c r="R9" s="15" t="s">
        <v>29</v>
      </c>
      <c r="S9" s="17" t="s">
        <v>30</v>
      </c>
      <c r="T9" s="290"/>
      <c r="U9" s="293"/>
    </row>
    <row r="10" spans="1:21" s="1" customFormat="1" x14ac:dyDescent="0.3">
      <c r="A10" s="19">
        <v>1</v>
      </c>
      <c r="B10" s="20" t="s">
        <v>31</v>
      </c>
      <c r="C10" s="21"/>
      <c r="D10" s="22" t="s">
        <v>32</v>
      </c>
      <c r="E10" s="22">
        <v>4</v>
      </c>
      <c r="F10" s="22">
        <v>5</v>
      </c>
      <c r="G10" s="22">
        <v>6</v>
      </c>
      <c r="H10" s="22">
        <v>7</v>
      </c>
      <c r="I10" s="22">
        <v>8</v>
      </c>
      <c r="J10" s="23">
        <v>9</v>
      </c>
      <c r="K10" s="23">
        <v>10</v>
      </c>
      <c r="L10" s="23">
        <v>11</v>
      </c>
      <c r="M10" s="23">
        <v>12</v>
      </c>
      <c r="N10" s="23">
        <v>13</v>
      </c>
      <c r="O10" s="23">
        <v>14</v>
      </c>
      <c r="P10" s="23">
        <v>15</v>
      </c>
      <c r="Q10" s="23">
        <v>16</v>
      </c>
      <c r="R10" s="23">
        <v>17</v>
      </c>
      <c r="S10" s="23">
        <v>18</v>
      </c>
      <c r="T10" s="24">
        <v>19</v>
      </c>
      <c r="U10" s="25">
        <v>20</v>
      </c>
    </row>
    <row r="11" spans="1:21" s="1" customFormat="1" x14ac:dyDescent="0.3">
      <c r="A11" s="26">
        <v>1</v>
      </c>
      <c r="B11" s="84" t="s">
        <v>118</v>
      </c>
      <c r="C11" s="28"/>
      <c r="D11" s="29"/>
      <c r="E11" s="30"/>
      <c r="F11" s="30"/>
      <c r="G11" s="30"/>
      <c r="H11" s="30"/>
      <c r="I11" s="30"/>
      <c r="J11" s="31"/>
      <c r="K11" s="31"/>
      <c r="L11" s="31"/>
      <c r="M11" s="31"/>
      <c r="N11" s="32"/>
      <c r="O11" s="32"/>
      <c r="P11" s="33"/>
      <c r="Q11" s="33"/>
      <c r="R11" s="34"/>
      <c r="S11" s="34"/>
      <c r="T11" s="35"/>
      <c r="U11" s="36"/>
    </row>
    <row r="12" spans="1:21" s="1" customFormat="1" ht="18" customHeight="1" x14ac:dyDescent="0.3">
      <c r="A12" s="37">
        <v>1</v>
      </c>
      <c r="B12" s="38"/>
      <c r="C12" s="39"/>
      <c r="D12" s="40" t="s">
        <v>119</v>
      </c>
      <c r="E12" s="41">
        <v>154</v>
      </c>
      <c r="F12" s="41"/>
      <c r="G12" s="41">
        <v>46</v>
      </c>
      <c r="H12" s="41"/>
      <c r="I12" s="43">
        <f>SUM(E12+G12)</f>
        <v>200</v>
      </c>
      <c r="J12" s="41">
        <v>46</v>
      </c>
      <c r="K12" s="41">
        <v>154</v>
      </c>
      <c r="L12" s="43"/>
      <c r="M12" s="76">
        <f>SUM(J12+K12)</f>
        <v>200</v>
      </c>
      <c r="N12" s="42">
        <f>SUM(O12*K12)</f>
        <v>2464</v>
      </c>
      <c r="O12" s="43">
        <v>16</v>
      </c>
      <c r="P12" s="43">
        <f>SUM(Q12*K12)</f>
        <v>2618</v>
      </c>
      <c r="Q12" s="43">
        <v>17</v>
      </c>
      <c r="R12" s="44"/>
      <c r="S12" s="44"/>
      <c r="T12" s="44"/>
      <c r="U12" s="44"/>
    </row>
    <row r="13" spans="1:21" s="1" customFormat="1" ht="18" customHeight="1" x14ac:dyDescent="0.3">
      <c r="A13" s="37">
        <v>2</v>
      </c>
      <c r="B13" s="46"/>
      <c r="C13" s="47"/>
      <c r="D13" s="48" t="s">
        <v>120</v>
      </c>
      <c r="E13" s="49">
        <v>0</v>
      </c>
      <c r="F13" s="49"/>
      <c r="G13" s="49">
        <v>0</v>
      </c>
      <c r="H13" s="49"/>
      <c r="I13" s="51">
        <f t="shared" ref="I13:I18" si="0">SUM(E13+G13)</f>
        <v>0</v>
      </c>
      <c r="J13" s="49">
        <v>0</v>
      </c>
      <c r="K13" s="49">
        <v>0</v>
      </c>
      <c r="L13" s="51"/>
      <c r="M13" s="77">
        <f t="shared" ref="M13:M18" si="1">SUM(J13+K13)</f>
        <v>0</v>
      </c>
      <c r="N13" s="50">
        <f t="shared" ref="N13:N18" si="2">SUM(O13*K13)</f>
        <v>0</v>
      </c>
      <c r="O13" s="51">
        <v>16</v>
      </c>
      <c r="P13" s="51">
        <f t="shared" ref="P13:P18" si="3">SUM(Q13*K13)</f>
        <v>0</v>
      </c>
      <c r="Q13" s="51">
        <v>17</v>
      </c>
      <c r="R13" s="52"/>
      <c r="S13" s="52"/>
      <c r="T13" s="52"/>
      <c r="U13" s="52"/>
    </row>
    <row r="14" spans="1:21" s="1" customFormat="1" ht="18" customHeight="1" x14ac:dyDescent="0.3">
      <c r="A14" s="37">
        <v>3</v>
      </c>
      <c r="B14" s="46"/>
      <c r="C14" s="47"/>
      <c r="D14" s="48" t="s">
        <v>121</v>
      </c>
      <c r="E14" s="49">
        <v>116</v>
      </c>
      <c r="F14" s="49"/>
      <c r="G14" s="49">
        <v>0</v>
      </c>
      <c r="H14" s="49"/>
      <c r="I14" s="51">
        <f t="shared" si="0"/>
        <v>116</v>
      </c>
      <c r="J14" s="49">
        <v>0</v>
      </c>
      <c r="K14" s="49">
        <v>116</v>
      </c>
      <c r="L14" s="51"/>
      <c r="M14" s="77">
        <f t="shared" si="1"/>
        <v>116</v>
      </c>
      <c r="N14" s="50">
        <f t="shared" si="2"/>
        <v>1856</v>
      </c>
      <c r="O14" s="51">
        <v>16</v>
      </c>
      <c r="P14" s="51">
        <f t="shared" si="3"/>
        <v>1972</v>
      </c>
      <c r="Q14" s="51">
        <v>17</v>
      </c>
      <c r="R14" s="52"/>
      <c r="S14" s="52"/>
      <c r="T14" s="52"/>
      <c r="U14" s="52"/>
    </row>
    <row r="15" spans="1:21" s="1" customFormat="1" ht="18" customHeight="1" x14ac:dyDescent="0.3">
      <c r="A15" s="37">
        <v>4</v>
      </c>
      <c r="B15" s="46"/>
      <c r="C15" s="47"/>
      <c r="D15" s="48" t="s">
        <v>122</v>
      </c>
      <c r="E15" s="49">
        <v>0</v>
      </c>
      <c r="F15" s="49"/>
      <c r="G15" s="49">
        <v>0</v>
      </c>
      <c r="H15" s="49"/>
      <c r="I15" s="51">
        <f t="shared" si="0"/>
        <v>0</v>
      </c>
      <c r="J15" s="49">
        <v>0</v>
      </c>
      <c r="K15" s="49">
        <v>0</v>
      </c>
      <c r="L15" s="51"/>
      <c r="M15" s="77">
        <f t="shared" si="1"/>
        <v>0</v>
      </c>
      <c r="N15" s="50">
        <f t="shared" si="2"/>
        <v>0</v>
      </c>
      <c r="O15" s="51">
        <v>16</v>
      </c>
      <c r="P15" s="51">
        <f t="shared" si="3"/>
        <v>0</v>
      </c>
      <c r="Q15" s="51">
        <v>17</v>
      </c>
      <c r="R15" s="52"/>
      <c r="S15" s="52"/>
      <c r="T15" s="52"/>
      <c r="U15" s="52"/>
    </row>
    <row r="16" spans="1:21" s="1" customFormat="1" ht="18" customHeight="1" x14ac:dyDescent="0.3">
      <c r="A16" s="37">
        <v>5</v>
      </c>
      <c r="B16" s="46"/>
      <c r="C16" s="47"/>
      <c r="D16" s="48" t="s">
        <v>123</v>
      </c>
      <c r="E16" s="49">
        <v>100</v>
      </c>
      <c r="F16" s="49"/>
      <c r="G16" s="49">
        <v>0</v>
      </c>
      <c r="H16" s="49"/>
      <c r="I16" s="51">
        <f t="shared" si="0"/>
        <v>100</v>
      </c>
      <c r="J16" s="49">
        <v>0</v>
      </c>
      <c r="K16" s="49">
        <v>100</v>
      </c>
      <c r="L16" s="51"/>
      <c r="M16" s="77">
        <f t="shared" si="1"/>
        <v>100</v>
      </c>
      <c r="N16" s="50">
        <f t="shared" si="2"/>
        <v>1600</v>
      </c>
      <c r="O16" s="51">
        <v>16</v>
      </c>
      <c r="P16" s="51">
        <f t="shared" si="3"/>
        <v>1700</v>
      </c>
      <c r="Q16" s="51">
        <v>17</v>
      </c>
      <c r="R16" s="52"/>
      <c r="S16" s="52"/>
      <c r="T16" s="52"/>
      <c r="U16" s="52"/>
    </row>
    <row r="17" spans="1:21" s="1" customFormat="1" ht="18" customHeight="1" x14ac:dyDescent="0.3">
      <c r="A17" s="37">
        <v>6</v>
      </c>
      <c r="B17" s="46"/>
      <c r="C17" s="47"/>
      <c r="D17" s="48" t="s">
        <v>124</v>
      </c>
      <c r="E17" s="49">
        <v>35</v>
      </c>
      <c r="F17" s="49"/>
      <c r="G17" s="49">
        <v>0</v>
      </c>
      <c r="H17" s="49"/>
      <c r="I17" s="51">
        <f t="shared" si="0"/>
        <v>35</v>
      </c>
      <c r="J17" s="49">
        <v>0</v>
      </c>
      <c r="K17" s="49">
        <v>35</v>
      </c>
      <c r="L17" s="51"/>
      <c r="M17" s="77">
        <f t="shared" si="1"/>
        <v>35</v>
      </c>
      <c r="N17" s="50">
        <f t="shared" si="2"/>
        <v>560</v>
      </c>
      <c r="O17" s="51">
        <v>16</v>
      </c>
      <c r="P17" s="51">
        <f t="shared" si="3"/>
        <v>595</v>
      </c>
      <c r="Q17" s="51">
        <v>17</v>
      </c>
      <c r="R17" s="52"/>
      <c r="S17" s="52"/>
      <c r="T17" s="87"/>
      <c r="U17" s="55"/>
    </row>
    <row r="18" spans="1:21" s="1" customFormat="1" ht="18" customHeight="1" x14ac:dyDescent="0.3">
      <c r="A18" s="37">
        <v>7</v>
      </c>
      <c r="B18" s="56"/>
      <c r="C18" s="57"/>
      <c r="D18" s="58" t="s">
        <v>125</v>
      </c>
      <c r="E18" s="59">
        <v>0</v>
      </c>
      <c r="F18" s="59"/>
      <c r="G18" s="59">
        <v>0</v>
      </c>
      <c r="H18" s="59"/>
      <c r="I18" s="61">
        <f t="shared" si="0"/>
        <v>0</v>
      </c>
      <c r="J18" s="59">
        <v>0</v>
      </c>
      <c r="K18" s="59">
        <v>0</v>
      </c>
      <c r="L18" s="61"/>
      <c r="M18" s="78">
        <f t="shared" si="1"/>
        <v>0</v>
      </c>
      <c r="N18" s="60">
        <f t="shared" si="2"/>
        <v>0</v>
      </c>
      <c r="O18" s="61">
        <v>16</v>
      </c>
      <c r="P18" s="61">
        <f t="shared" si="3"/>
        <v>0</v>
      </c>
      <c r="Q18" s="61">
        <v>17</v>
      </c>
      <c r="R18" s="62"/>
      <c r="S18" s="62"/>
      <c r="T18" s="88"/>
      <c r="U18" s="64"/>
    </row>
    <row r="19" spans="1:21" s="1" customFormat="1" ht="18" customHeight="1" x14ac:dyDescent="0.3">
      <c r="A19" s="65"/>
      <c r="B19" s="294" t="s">
        <v>48</v>
      </c>
      <c r="C19" s="295"/>
      <c r="D19" s="296"/>
      <c r="E19" s="66">
        <f>SUM(E12:E18)</f>
        <v>405</v>
      </c>
      <c r="F19" s="66">
        <v>0</v>
      </c>
      <c r="G19" s="66">
        <f t="shared" ref="G19:M19" si="4">SUM(G12:G18)</f>
        <v>46</v>
      </c>
      <c r="H19" s="66">
        <f t="shared" si="4"/>
        <v>0</v>
      </c>
      <c r="I19" s="67">
        <f t="shared" si="4"/>
        <v>451</v>
      </c>
      <c r="J19" s="67">
        <f t="shared" si="4"/>
        <v>46</v>
      </c>
      <c r="K19" s="67">
        <f t="shared" si="4"/>
        <v>405</v>
      </c>
      <c r="L19" s="67">
        <f t="shared" si="4"/>
        <v>0</v>
      </c>
      <c r="M19" s="67">
        <f t="shared" si="4"/>
        <v>451</v>
      </c>
      <c r="N19" s="68">
        <f>SUM(N12:N18)</f>
        <v>6480</v>
      </c>
      <c r="O19" s="68"/>
      <c r="P19" s="68">
        <f>SUM(P12:P18)</f>
        <v>6885</v>
      </c>
      <c r="Q19" s="68"/>
      <c r="R19" s="69"/>
      <c r="S19" s="69"/>
      <c r="T19" s="69"/>
      <c r="U19" s="71"/>
    </row>
  </sheetData>
  <mergeCells count="11">
    <mergeCell ref="A7:A9"/>
    <mergeCell ref="B7:B9"/>
    <mergeCell ref="D7:D9"/>
    <mergeCell ref="E7:I8"/>
    <mergeCell ref="J7:M8"/>
    <mergeCell ref="P7:Q8"/>
    <mergeCell ref="R7:S8"/>
    <mergeCell ref="T7:T9"/>
    <mergeCell ref="U7:U9"/>
    <mergeCell ref="B19:D19"/>
    <mergeCell ref="N7:O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workbookViewId="0">
      <selection sqref="A1:XFD18"/>
    </sheetView>
  </sheetViews>
  <sheetFormatPr defaultRowHeight="14.4" x14ac:dyDescent="0.3"/>
  <cols>
    <col min="2" max="2" width="15" bestFit="1" customWidth="1"/>
    <col min="3" max="3" width="1.6640625" bestFit="1" customWidth="1"/>
    <col min="4" max="4" width="15.88671875" bestFit="1" customWidth="1"/>
  </cols>
  <sheetData>
    <row r="1" spans="1:21" s="1" customFormat="1" ht="15.6" x14ac:dyDescent="0.3">
      <c r="B1" s="4" t="s">
        <v>0</v>
      </c>
      <c r="C1" s="4" t="s">
        <v>1</v>
      </c>
      <c r="D1" s="5" t="s">
        <v>2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3"/>
    </row>
    <row r="2" spans="1:21" s="1" customFormat="1" ht="15.6" x14ac:dyDescent="0.3">
      <c r="B2" s="4" t="s">
        <v>3</v>
      </c>
      <c r="C2" s="4" t="s">
        <v>1</v>
      </c>
      <c r="D2" s="5" t="s">
        <v>126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3"/>
    </row>
    <row r="3" spans="1:21" s="1" customFormat="1" ht="15.6" x14ac:dyDescent="0.3">
      <c r="B3" s="4" t="s">
        <v>5</v>
      </c>
      <c r="C3" s="4" t="s">
        <v>1</v>
      </c>
      <c r="D3" s="7" t="s">
        <v>6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</row>
    <row r="4" spans="1:21" s="1" customFormat="1" ht="15.6" x14ac:dyDescent="0.3">
      <c r="B4" s="4" t="s">
        <v>7</v>
      </c>
      <c r="C4" s="4" t="s">
        <v>1</v>
      </c>
      <c r="D4" s="9" t="s">
        <v>8</v>
      </c>
      <c r="E4" s="10"/>
      <c r="F4" s="10"/>
      <c r="G4" s="10"/>
      <c r="H4" s="10"/>
      <c r="I4" s="10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</row>
    <row r="5" spans="1:21" s="1" customFormat="1" ht="15.6" x14ac:dyDescent="0.3">
      <c r="B5" s="4" t="s">
        <v>9</v>
      </c>
      <c r="C5" s="4" t="s">
        <v>1</v>
      </c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3"/>
    </row>
    <row r="6" spans="1:21" s="1" customFormat="1" x14ac:dyDescent="0.3"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</row>
    <row r="7" spans="1:21" s="1" customFormat="1" x14ac:dyDescent="0.3">
      <c r="A7" s="297" t="s">
        <v>10</v>
      </c>
      <c r="B7" s="300" t="s">
        <v>3</v>
      </c>
      <c r="C7" s="11"/>
      <c r="D7" s="303" t="s">
        <v>11</v>
      </c>
      <c r="E7" s="300" t="s">
        <v>12</v>
      </c>
      <c r="F7" s="306"/>
      <c r="G7" s="306"/>
      <c r="H7" s="306"/>
      <c r="I7" s="307"/>
      <c r="J7" s="284" t="s">
        <v>13</v>
      </c>
      <c r="K7" s="310"/>
      <c r="L7" s="310"/>
      <c r="M7" s="311"/>
      <c r="N7" s="284" t="s">
        <v>14</v>
      </c>
      <c r="O7" s="285"/>
      <c r="P7" s="284" t="s">
        <v>15</v>
      </c>
      <c r="Q7" s="285"/>
      <c r="R7" s="284" t="s">
        <v>16</v>
      </c>
      <c r="S7" s="285"/>
      <c r="T7" s="288" t="s">
        <v>17</v>
      </c>
      <c r="U7" s="291" t="s">
        <v>18</v>
      </c>
    </row>
    <row r="8" spans="1:21" s="1" customFormat="1" x14ac:dyDescent="0.3">
      <c r="A8" s="298"/>
      <c r="B8" s="301"/>
      <c r="C8" s="12"/>
      <c r="D8" s="304"/>
      <c r="E8" s="302"/>
      <c r="F8" s="308"/>
      <c r="G8" s="308"/>
      <c r="H8" s="308"/>
      <c r="I8" s="309"/>
      <c r="J8" s="312"/>
      <c r="K8" s="313"/>
      <c r="L8" s="313"/>
      <c r="M8" s="314"/>
      <c r="N8" s="286"/>
      <c r="O8" s="287"/>
      <c r="P8" s="286"/>
      <c r="Q8" s="287"/>
      <c r="R8" s="286"/>
      <c r="S8" s="287"/>
      <c r="T8" s="289"/>
      <c r="U8" s="292"/>
    </row>
    <row r="9" spans="1:21" s="1" customFormat="1" ht="57.6" x14ac:dyDescent="0.3">
      <c r="A9" s="299"/>
      <c r="B9" s="302"/>
      <c r="C9" s="13"/>
      <c r="D9" s="305"/>
      <c r="E9" s="14" t="s">
        <v>19</v>
      </c>
      <c r="F9" s="14" t="s">
        <v>20</v>
      </c>
      <c r="G9" s="14" t="s">
        <v>21</v>
      </c>
      <c r="H9" s="14" t="s">
        <v>22</v>
      </c>
      <c r="I9" s="14" t="s">
        <v>23</v>
      </c>
      <c r="J9" s="15" t="s">
        <v>24</v>
      </c>
      <c r="K9" s="15" t="s">
        <v>25</v>
      </c>
      <c r="L9" s="16" t="s">
        <v>26</v>
      </c>
      <c r="M9" s="15" t="s">
        <v>23</v>
      </c>
      <c r="N9" s="15" t="s">
        <v>27</v>
      </c>
      <c r="O9" s="17" t="s">
        <v>28</v>
      </c>
      <c r="P9" s="15" t="s">
        <v>27</v>
      </c>
      <c r="Q9" s="18" t="s">
        <v>28</v>
      </c>
      <c r="R9" s="15" t="s">
        <v>29</v>
      </c>
      <c r="S9" s="17" t="s">
        <v>30</v>
      </c>
      <c r="T9" s="290"/>
      <c r="U9" s="293"/>
    </row>
    <row r="10" spans="1:21" s="1" customFormat="1" x14ac:dyDescent="0.3">
      <c r="A10" s="19">
        <v>1</v>
      </c>
      <c r="B10" s="20" t="s">
        <v>31</v>
      </c>
      <c r="C10" s="21"/>
      <c r="D10" s="22" t="s">
        <v>32</v>
      </c>
      <c r="E10" s="22">
        <v>4</v>
      </c>
      <c r="F10" s="22">
        <v>5</v>
      </c>
      <c r="G10" s="22">
        <v>6</v>
      </c>
      <c r="H10" s="22">
        <v>7</v>
      </c>
      <c r="I10" s="22">
        <v>8</v>
      </c>
      <c r="J10" s="23">
        <v>9</v>
      </c>
      <c r="K10" s="23">
        <v>10</v>
      </c>
      <c r="L10" s="23">
        <v>11</v>
      </c>
      <c r="M10" s="23">
        <v>12</v>
      </c>
      <c r="N10" s="23">
        <v>13</v>
      </c>
      <c r="O10" s="23">
        <v>14</v>
      </c>
      <c r="P10" s="23">
        <v>15</v>
      </c>
      <c r="Q10" s="23">
        <v>16</v>
      </c>
      <c r="R10" s="23">
        <v>17</v>
      </c>
      <c r="S10" s="23">
        <v>18</v>
      </c>
      <c r="T10" s="24">
        <v>19</v>
      </c>
      <c r="U10" s="25">
        <v>20</v>
      </c>
    </row>
    <row r="11" spans="1:21" s="1" customFormat="1" x14ac:dyDescent="0.3">
      <c r="A11" s="26">
        <v>1</v>
      </c>
      <c r="B11" s="84" t="s">
        <v>127</v>
      </c>
      <c r="C11" s="28"/>
      <c r="D11" s="29"/>
      <c r="E11" s="30"/>
      <c r="F11" s="30"/>
      <c r="G11" s="30"/>
      <c r="H11" s="30"/>
      <c r="I11" s="30"/>
      <c r="J11" s="31"/>
      <c r="K11" s="31"/>
      <c r="L11" s="31"/>
      <c r="M11" s="31"/>
      <c r="N11" s="32"/>
      <c r="O11" s="32"/>
      <c r="P11" s="33"/>
      <c r="Q11" s="33"/>
      <c r="R11" s="34"/>
      <c r="S11" s="34"/>
      <c r="T11" s="35"/>
      <c r="U11" s="36"/>
    </row>
    <row r="12" spans="1:21" s="1" customFormat="1" ht="18" customHeight="1" x14ac:dyDescent="0.3">
      <c r="A12" s="37">
        <v>1</v>
      </c>
      <c r="B12" s="38"/>
      <c r="C12" s="39"/>
      <c r="D12" s="40" t="s">
        <v>128</v>
      </c>
      <c r="E12" s="41">
        <v>427</v>
      </c>
      <c r="F12" s="41"/>
      <c r="G12" s="41"/>
      <c r="H12" s="41"/>
      <c r="I12" s="41">
        <v>427</v>
      </c>
      <c r="J12" s="43"/>
      <c r="K12" s="41">
        <v>427</v>
      </c>
      <c r="L12" s="43"/>
      <c r="M12" s="41">
        <v>427</v>
      </c>
      <c r="N12" s="42">
        <f>SUM(O12*K12)</f>
        <v>6832</v>
      </c>
      <c r="O12" s="43">
        <v>16</v>
      </c>
      <c r="P12" s="43">
        <f>SUM(Q12*K12)</f>
        <v>6832</v>
      </c>
      <c r="Q12" s="43">
        <v>16</v>
      </c>
      <c r="R12" s="44"/>
      <c r="S12" s="44"/>
      <c r="T12" s="45">
        <v>120</v>
      </c>
      <c r="U12" s="44"/>
    </row>
    <row r="13" spans="1:21" s="1" customFormat="1" ht="18" customHeight="1" x14ac:dyDescent="0.3">
      <c r="A13" s="37">
        <v>2</v>
      </c>
      <c r="B13" s="46"/>
      <c r="C13" s="47"/>
      <c r="D13" s="48" t="s">
        <v>129</v>
      </c>
      <c r="E13" s="49">
        <v>149</v>
      </c>
      <c r="F13" s="49"/>
      <c r="G13" s="49"/>
      <c r="H13" s="49"/>
      <c r="I13" s="49">
        <v>149</v>
      </c>
      <c r="J13" s="51"/>
      <c r="K13" s="49">
        <v>149</v>
      </c>
      <c r="L13" s="51"/>
      <c r="M13" s="49">
        <v>149</v>
      </c>
      <c r="N13" s="50">
        <f t="shared" ref="N13:N17" si="0">SUM(O13*K13)</f>
        <v>2235</v>
      </c>
      <c r="O13" s="51">
        <v>15</v>
      </c>
      <c r="P13" s="51">
        <f t="shared" ref="P13:P17" si="1">SUM(Q13*K13)</f>
        <v>2384</v>
      </c>
      <c r="Q13" s="51">
        <v>16</v>
      </c>
      <c r="R13" s="52"/>
      <c r="S13" s="52"/>
      <c r="T13" s="53">
        <v>55</v>
      </c>
      <c r="U13" s="52"/>
    </row>
    <row r="14" spans="1:21" s="1" customFormat="1" ht="18" customHeight="1" x14ac:dyDescent="0.3">
      <c r="A14" s="37">
        <v>3</v>
      </c>
      <c r="B14" s="46"/>
      <c r="C14" s="47"/>
      <c r="D14" s="48" t="s">
        <v>130</v>
      </c>
      <c r="E14" s="49">
        <v>158</v>
      </c>
      <c r="F14" s="49"/>
      <c r="G14" s="49"/>
      <c r="H14" s="49"/>
      <c r="I14" s="49">
        <v>138</v>
      </c>
      <c r="J14" s="51">
        <v>20</v>
      </c>
      <c r="K14" s="49">
        <v>138</v>
      </c>
      <c r="L14" s="51"/>
      <c r="M14" s="49">
        <v>158</v>
      </c>
      <c r="N14" s="50">
        <f t="shared" si="0"/>
        <v>2070</v>
      </c>
      <c r="O14" s="51">
        <v>15</v>
      </c>
      <c r="P14" s="51">
        <f t="shared" si="1"/>
        <v>2346</v>
      </c>
      <c r="Q14" s="51">
        <v>17</v>
      </c>
      <c r="R14" s="52"/>
      <c r="S14" s="52"/>
      <c r="T14" s="53">
        <v>52</v>
      </c>
      <c r="U14" s="52"/>
    </row>
    <row r="15" spans="1:21" s="1" customFormat="1" ht="18" customHeight="1" x14ac:dyDescent="0.3">
      <c r="A15" s="37">
        <v>4</v>
      </c>
      <c r="B15" s="46"/>
      <c r="C15" s="47"/>
      <c r="D15" s="48" t="s">
        <v>131</v>
      </c>
      <c r="E15" s="49">
        <v>18</v>
      </c>
      <c r="F15" s="49"/>
      <c r="G15" s="49"/>
      <c r="H15" s="49"/>
      <c r="I15" s="49">
        <v>18</v>
      </c>
      <c r="J15" s="51"/>
      <c r="K15" s="49">
        <v>18</v>
      </c>
      <c r="L15" s="51"/>
      <c r="M15" s="49">
        <v>18</v>
      </c>
      <c r="N15" s="50">
        <f t="shared" si="0"/>
        <v>270</v>
      </c>
      <c r="O15" s="51">
        <v>15</v>
      </c>
      <c r="P15" s="51">
        <f t="shared" si="1"/>
        <v>288</v>
      </c>
      <c r="Q15" s="51">
        <v>16</v>
      </c>
      <c r="R15" s="52"/>
      <c r="S15" s="52"/>
      <c r="T15" s="53">
        <v>8</v>
      </c>
      <c r="U15" s="52"/>
    </row>
    <row r="16" spans="1:21" s="1" customFormat="1" ht="18" customHeight="1" x14ac:dyDescent="0.3">
      <c r="A16" s="37">
        <v>5</v>
      </c>
      <c r="B16" s="46"/>
      <c r="C16" s="47"/>
      <c r="D16" s="48" t="s">
        <v>132</v>
      </c>
      <c r="E16" s="49">
        <v>281</v>
      </c>
      <c r="F16" s="49"/>
      <c r="G16" s="49"/>
      <c r="H16" s="49"/>
      <c r="I16" s="49">
        <v>281</v>
      </c>
      <c r="J16" s="51"/>
      <c r="K16" s="49">
        <v>281</v>
      </c>
      <c r="L16" s="51"/>
      <c r="M16" s="49">
        <v>281</v>
      </c>
      <c r="N16" s="50">
        <f t="shared" si="0"/>
        <v>4496</v>
      </c>
      <c r="O16" s="51">
        <v>16</v>
      </c>
      <c r="P16" s="51">
        <f t="shared" si="1"/>
        <v>4496</v>
      </c>
      <c r="Q16" s="51">
        <v>16</v>
      </c>
      <c r="R16" s="52"/>
      <c r="S16" s="52"/>
      <c r="T16" s="53">
        <v>70</v>
      </c>
      <c r="U16" s="52"/>
    </row>
    <row r="17" spans="1:21" s="1" customFormat="1" ht="18" customHeight="1" x14ac:dyDescent="0.3">
      <c r="A17" s="37">
        <v>6</v>
      </c>
      <c r="B17" s="46"/>
      <c r="C17" s="47"/>
      <c r="D17" s="58" t="s">
        <v>133</v>
      </c>
      <c r="E17" s="59">
        <v>17</v>
      </c>
      <c r="F17" s="59"/>
      <c r="G17" s="59"/>
      <c r="H17" s="59"/>
      <c r="I17" s="59">
        <v>17</v>
      </c>
      <c r="J17" s="61"/>
      <c r="K17" s="59">
        <v>17</v>
      </c>
      <c r="L17" s="61"/>
      <c r="M17" s="59">
        <v>17</v>
      </c>
      <c r="N17" s="60">
        <f t="shared" si="0"/>
        <v>255</v>
      </c>
      <c r="O17" s="61">
        <v>15</v>
      </c>
      <c r="P17" s="61">
        <f t="shared" si="1"/>
        <v>272</v>
      </c>
      <c r="Q17" s="61">
        <v>16</v>
      </c>
      <c r="R17" s="62"/>
      <c r="S17" s="62"/>
      <c r="T17" s="63">
        <v>5</v>
      </c>
      <c r="U17" s="64"/>
    </row>
    <row r="18" spans="1:21" s="1" customFormat="1" ht="18" customHeight="1" x14ac:dyDescent="0.3">
      <c r="A18" s="65"/>
      <c r="B18" s="294" t="s">
        <v>48</v>
      </c>
      <c r="C18" s="295"/>
      <c r="D18" s="296"/>
      <c r="E18" s="66">
        <f>SUM(E12:E17)</f>
        <v>1050</v>
      </c>
      <c r="F18" s="66">
        <v>0</v>
      </c>
      <c r="G18" s="66">
        <f t="shared" ref="G18:M18" si="2">SUM(G12:G17)</f>
        <v>0</v>
      </c>
      <c r="H18" s="66">
        <f t="shared" si="2"/>
        <v>0</v>
      </c>
      <c r="I18" s="67">
        <f t="shared" si="2"/>
        <v>1030</v>
      </c>
      <c r="J18" s="67">
        <f t="shared" si="2"/>
        <v>20</v>
      </c>
      <c r="K18" s="67">
        <f t="shared" si="2"/>
        <v>1030</v>
      </c>
      <c r="L18" s="67">
        <f t="shared" si="2"/>
        <v>0</v>
      </c>
      <c r="M18" s="67">
        <f t="shared" si="2"/>
        <v>1050</v>
      </c>
      <c r="N18" s="68">
        <f>SUM(N12:N17)</f>
        <v>16158</v>
      </c>
      <c r="O18" s="68"/>
      <c r="P18" s="68">
        <f>SUM(P12:P17)</f>
        <v>16618</v>
      </c>
      <c r="Q18" s="68"/>
      <c r="R18" s="69"/>
      <c r="S18" s="69"/>
      <c r="T18" s="70">
        <f>SUM(T12:T17)</f>
        <v>310</v>
      </c>
      <c r="U18" s="71"/>
    </row>
  </sheetData>
  <mergeCells count="11">
    <mergeCell ref="A7:A9"/>
    <mergeCell ref="B7:B9"/>
    <mergeCell ref="D7:D9"/>
    <mergeCell ref="E7:I8"/>
    <mergeCell ref="J7:M8"/>
    <mergeCell ref="P7:Q8"/>
    <mergeCell ref="R7:S8"/>
    <mergeCell ref="T7:T9"/>
    <mergeCell ref="U7:U9"/>
    <mergeCell ref="B18:D18"/>
    <mergeCell ref="N7:O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Bahorok</vt:lpstr>
      <vt:lpstr>Binjai</vt:lpstr>
      <vt:lpstr>Babalan</vt:lpstr>
      <vt:lpstr>Pdg Tualang</vt:lpstr>
      <vt:lpstr>Sei Lepan</vt:lpstr>
      <vt:lpstr>Tjg Pura</vt:lpstr>
      <vt:lpstr>Pematang Jaya</vt:lpstr>
      <vt:lpstr>Sawit Seberang</vt:lpstr>
      <vt:lpstr>Brandan Barat</vt:lpstr>
      <vt:lpstr>Salapian</vt:lpstr>
      <vt:lpstr>Kuala</vt:lpstr>
      <vt:lpstr>Stabat</vt:lpstr>
      <vt:lpstr>Wampu</vt:lpstr>
      <vt:lpstr>Sei Bingai </vt:lpstr>
      <vt:lpstr>Sirapit</vt:lpstr>
      <vt:lpstr>Pangkalan Susu</vt:lpstr>
      <vt:lpstr>Gebang</vt:lpstr>
      <vt:lpstr>Selesai</vt:lpstr>
      <vt:lpstr>Secanggang</vt:lpstr>
      <vt:lpstr>Hinai</vt:lpstr>
      <vt:lpstr>Btg Serangan</vt:lpstr>
      <vt:lpstr>Besitang</vt:lpstr>
      <vt:lpstr>Kutambaru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Prime 5</dc:creator>
  <cp:lastModifiedBy>MyBook Prime 5</cp:lastModifiedBy>
  <dcterms:created xsi:type="dcterms:W3CDTF">2024-09-30T04:50:43Z</dcterms:created>
  <dcterms:modified xsi:type="dcterms:W3CDTF">2024-10-18T03:28:37Z</dcterms:modified>
</cp:coreProperties>
</file>